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ESRC-SVR01\Catering\AGM and Club Stuff\Financial Reports ACCOUNT Figures\2025\"/>
    </mc:Choice>
  </mc:AlternateContent>
  <xr:revisionPtr revIDLastSave="0" documentId="8_{C2F76556-4853-4F88-AD41-1EFAAD06D708}" xr6:coauthVersionLast="47" xr6:coauthVersionMax="47" xr10:uidLastSave="{00000000-0000-0000-0000-000000000000}"/>
  <bookViews>
    <workbookView xWindow="-120" yWindow="-120" windowWidth="29040" windowHeight="15840" tabRatio="820" firstSheet="1" activeTab="5" xr2:uid="{00000000-000D-0000-FFFF-FFFF00000000}"/>
  </bookViews>
  <sheets>
    <sheet name="Control" sheetId="9" state="hidden" r:id="rId1"/>
    <sheet name="Dashboard" sheetId="17" r:id="rId2"/>
    <sheet name="KPI" sheetId="13" r:id="rId3"/>
    <sheet name="P&amp;L v PY QTR" sheetId="12" r:id="rId4"/>
    <sheet name="P&amp;L QTRLY" sheetId="11" r:id="rId5"/>
    <sheet name="BS QTR" sheetId="14" r:id="rId6"/>
    <sheet name="Balance Sheet v PY" sheetId="16" r:id="rId7"/>
  </sheets>
  <definedNames>
    <definedName name="_xlnm._FilterDatabase" localSheetId="6" hidden="1">'Balance Sheet v PY'!$K$1:$K$223</definedName>
    <definedName name="_xlnm._FilterDatabase" localSheetId="5" hidden="1">'BS QTR'!$K$1:$K$223</definedName>
    <definedName name="_xlnm._FilterDatabase" localSheetId="4" hidden="1">'P&amp;L QTRLY'!$L$1:$L$972</definedName>
    <definedName name="_xlnm._FilterDatabase" localSheetId="3" hidden="1">'P&amp;L v PY QTR'!$W$1:$W$868</definedName>
    <definedName name="_xlnm.Print_Area" localSheetId="6">'Balance Sheet v PY'!$E:$H</definedName>
    <definedName name="_xlnm.Print_Area" localSheetId="5">'BS QTR'!$A:$I</definedName>
    <definedName name="_xlnm.Print_Area" localSheetId="1">Dashboard!$T:$AK</definedName>
    <definedName name="_xlnm.Print_Area" localSheetId="2">KPI!$E:$T</definedName>
    <definedName name="_xlnm.Print_Area" localSheetId="4">'P&amp;L QTRLY'!$A:$I</definedName>
    <definedName name="_xlnm.Print_Area" localSheetId="3">'P&amp;L v PY QTR'!$E:$T</definedName>
    <definedName name="_xlnm.Print_Titles" localSheetId="4">'P&amp;L QTRLY'!$13:$13</definedName>
    <definedName name="_xlnm.Print_Titles" localSheetId="3">'P&amp;L v PY QTR'!$13:$13</definedName>
    <definedName name="selectedForecast">#REF!</definedName>
    <definedName name="selectedPerio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17" l="1" a="1"/>
  <c r="Y3" i="17" s="1"/>
  <c r="I26" i="12"/>
  <c r="M3" i="12"/>
  <c r="N423" i="12" l="1"/>
  <c r="O423" i="12" s="1"/>
  <c r="M5" i="12" a="1"/>
  <c r="M5" i="12" s="1"/>
  <c r="M13" i="12" s="1"/>
  <c r="J5" i="12" a="1"/>
  <c r="J5" i="12" s="1"/>
  <c r="J13" i="12" s="1"/>
  <c r="G5" i="12" a="1"/>
  <c r="G5" i="12" s="1"/>
  <c r="G13" i="12" s="1"/>
  <c r="F5" i="12" a="1"/>
  <c r="F5" i="12" s="1"/>
  <c r="F13" i="12" s="1"/>
  <c r="K5" i="13" a="1"/>
  <c r="K5" i="13" s="1"/>
  <c r="K13" i="13" s="1"/>
  <c r="J5" i="13" a="1"/>
  <c r="J5" i="13" s="1"/>
  <c r="J13" i="13" s="1"/>
  <c r="G5" i="13" a="1"/>
  <c r="G5" i="13" s="1"/>
  <c r="G13" i="13" s="1"/>
  <c r="F5" i="13" a="1"/>
  <c r="F5" i="13" s="1"/>
  <c r="F13" i="13" s="1"/>
  <c r="K5" i="12" l="1" a="1"/>
  <c r="K5" i="12" s="1"/>
  <c r="K13" i="12" s="1"/>
  <c r="G88" i="17" l="1"/>
  <c r="E54" i="13" l="1" a="1"/>
  <c r="E54" i="13" s="1"/>
  <c r="E169" i="11" a="1"/>
  <c r="E169" i="11" s="1"/>
  <c r="E169" i="12" a="1"/>
  <c r="E169" i="12" s="1"/>
  <c r="G19" i="17"/>
  <c r="F7" i="17"/>
  <c r="G6" i="17"/>
  <c r="H6" i="17" s="1"/>
  <c r="I6" i="17" s="1"/>
  <c r="J6" i="17" s="1"/>
  <c r="K6" i="17" s="1"/>
  <c r="L6" i="17" s="1"/>
  <c r="M6" i="17" s="1"/>
  <c r="N6" i="17" s="1"/>
  <c r="O6" i="17" s="1"/>
  <c r="P6" i="17" s="1"/>
  <c r="Q6" i="17" s="1"/>
  <c r="R6" i="17" s="1"/>
  <c r="R7" i="17" s="1"/>
  <c r="F19" i="17" l="1"/>
  <c r="F24" i="17" s="1"/>
  <c r="F33" i="17" s="1"/>
  <c r="G24" i="17"/>
  <c r="G38" i="17" s="1"/>
  <c r="L7" i="17"/>
  <c r="O7" i="17"/>
  <c r="P7" i="17"/>
  <c r="Q7" i="17"/>
  <c r="G7" i="17"/>
  <c r="H7" i="17"/>
  <c r="I7" i="17"/>
  <c r="J7" i="17"/>
  <c r="M7" i="17"/>
  <c r="N7" i="17"/>
  <c r="K7" i="17"/>
  <c r="F38" i="17" l="1"/>
  <c r="F43" i="17" s="1"/>
  <c r="F48" i="17" s="1"/>
  <c r="F53" i="17" s="1"/>
  <c r="F58" i="17" s="1"/>
  <c r="G33" i="17"/>
  <c r="G43" i="17"/>
  <c r="E223" i="16" a="1"/>
  <c r="E223" i="16" s="1"/>
  <c r="E222" i="16" a="1"/>
  <c r="E222" i="16" s="1"/>
  <c r="E221" i="16" a="1"/>
  <c r="E221" i="16" s="1"/>
  <c r="E220" i="16" a="1"/>
  <c r="E220" i="16" s="1"/>
  <c r="E219" i="16" a="1"/>
  <c r="E219" i="16" s="1"/>
  <c r="E218" i="16" a="1"/>
  <c r="E218" i="16" s="1"/>
  <c r="E217" i="16" a="1"/>
  <c r="E217" i="16" s="1"/>
  <c r="E215" i="16" a="1"/>
  <c r="E215" i="16" s="1"/>
  <c r="E212" i="16" a="1"/>
  <c r="E212" i="16" s="1"/>
  <c r="E211" i="16" a="1"/>
  <c r="E211" i="16" s="1"/>
  <c r="E210" i="16" a="1"/>
  <c r="E210" i="16" s="1"/>
  <c r="E209" i="16" a="1"/>
  <c r="E209" i="16" s="1"/>
  <c r="E208" i="16" a="1"/>
  <c r="E208" i="16" s="1"/>
  <c r="E207" i="16" a="1"/>
  <c r="E207" i="16" s="1"/>
  <c r="E206" i="16" a="1"/>
  <c r="E206" i="16" s="1"/>
  <c r="E205" i="16" a="1"/>
  <c r="E205" i="16" s="1"/>
  <c r="E204" i="16" a="1"/>
  <c r="E204" i="16" s="1"/>
  <c r="E203" i="16" a="1"/>
  <c r="E203" i="16" s="1"/>
  <c r="E202" i="16" a="1"/>
  <c r="E202" i="16" s="1"/>
  <c r="E201" i="16" a="1"/>
  <c r="E201" i="16" s="1"/>
  <c r="E200" i="16" a="1"/>
  <c r="E200" i="16" s="1"/>
  <c r="E199" i="16" a="1"/>
  <c r="E199" i="16" s="1"/>
  <c r="E198" i="16" a="1"/>
  <c r="E198" i="16" s="1"/>
  <c r="E197" i="16" a="1"/>
  <c r="E197" i="16" s="1"/>
  <c r="E196" i="16" a="1"/>
  <c r="E196" i="16" s="1"/>
  <c r="E195" i="16" a="1"/>
  <c r="E195" i="16" s="1"/>
  <c r="E192" i="16" a="1"/>
  <c r="E192" i="16" s="1"/>
  <c r="E191" i="16" a="1"/>
  <c r="E191" i="16" s="1"/>
  <c r="E190" i="16" a="1"/>
  <c r="E190" i="16" s="1"/>
  <c r="E189" i="16" a="1"/>
  <c r="E189" i="16" s="1"/>
  <c r="E188" i="16" a="1"/>
  <c r="E188" i="16" s="1"/>
  <c r="E187" i="16" a="1"/>
  <c r="E187" i="16" s="1"/>
  <c r="E186" i="16" a="1"/>
  <c r="E186" i="16" s="1"/>
  <c r="E185" i="16" a="1"/>
  <c r="E185" i="16" s="1"/>
  <c r="E184" i="16" a="1"/>
  <c r="E184" i="16" s="1"/>
  <c r="E183" i="16" a="1"/>
  <c r="E183" i="16" s="1"/>
  <c r="E182" i="16" a="1"/>
  <c r="E182" i="16" s="1"/>
  <c r="E181" i="16" a="1"/>
  <c r="E181" i="16" s="1"/>
  <c r="E180" i="16" a="1"/>
  <c r="E180" i="16" s="1"/>
  <c r="E179" i="16" a="1"/>
  <c r="E179" i="16" s="1"/>
  <c r="E178" i="16" a="1"/>
  <c r="E178" i="16" s="1"/>
  <c r="E177" i="16" a="1"/>
  <c r="E177" i="16" s="1"/>
  <c r="E176" i="16" a="1"/>
  <c r="E176" i="16" s="1"/>
  <c r="E175" i="16" a="1"/>
  <c r="E175" i="16" s="1"/>
  <c r="E174" i="16" a="1"/>
  <c r="E174" i="16" s="1"/>
  <c r="E173" i="16" a="1"/>
  <c r="E173" i="16" s="1"/>
  <c r="E172" i="16" a="1"/>
  <c r="E172" i="16" s="1"/>
  <c r="E171" i="16" a="1"/>
  <c r="E171" i="16" s="1"/>
  <c r="E170" i="16" a="1"/>
  <c r="E170" i="16" s="1"/>
  <c r="E169" i="16" a="1"/>
  <c r="E169" i="16" s="1"/>
  <c r="E168" i="16" a="1"/>
  <c r="E168" i="16" s="1"/>
  <c r="E167" i="16" a="1"/>
  <c r="E167" i="16" s="1"/>
  <c r="E166" i="16" a="1"/>
  <c r="E166" i="16" s="1"/>
  <c r="E165" i="16" a="1"/>
  <c r="E165" i="16" s="1"/>
  <c r="E164" i="16" a="1"/>
  <c r="E164" i="16" s="1"/>
  <c r="E163" i="16" a="1"/>
  <c r="E163" i="16" s="1"/>
  <c r="E162" i="16" a="1"/>
  <c r="E162" i="16" s="1"/>
  <c r="E161" i="16" a="1"/>
  <c r="E161" i="16" s="1"/>
  <c r="E160" i="16" a="1"/>
  <c r="E160" i="16" s="1"/>
  <c r="E159" i="16" a="1"/>
  <c r="E159" i="16" s="1"/>
  <c r="E158" i="16" a="1"/>
  <c r="E158" i="16" s="1"/>
  <c r="E157" i="16" a="1"/>
  <c r="E157" i="16" s="1"/>
  <c r="E156" i="16" a="1"/>
  <c r="E156" i="16" s="1"/>
  <c r="E155" i="16" a="1"/>
  <c r="E155" i="16" s="1"/>
  <c r="E154" i="16" a="1"/>
  <c r="E154" i="16" s="1"/>
  <c r="E153" i="16" a="1"/>
  <c r="E153" i="16" s="1"/>
  <c r="E152" i="16" a="1"/>
  <c r="E152" i="16" s="1"/>
  <c r="E151" i="16" a="1"/>
  <c r="E151" i="16" s="1"/>
  <c r="E150" i="16" a="1"/>
  <c r="E150" i="16" s="1"/>
  <c r="E149" i="16" a="1"/>
  <c r="E149" i="16" s="1"/>
  <c r="E148" i="16" a="1"/>
  <c r="E148" i="16" s="1"/>
  <c r="E147" i="16" a="1"/>
  <c r="E147" i="16" s="1"/>
  <c r="E146" i="16" a="1"/>
  <c r="E146" i="16" s="1"/>
  <c r="E145" i="16" a="1"/>
  <c r="E145" i="16" s="1"/>
  <c r="E144" i="16" a="1"/>
  <c r="E144" i="16" s="1"/>
  <c r="E143" i="16" a="1"/>
  <c r="E143" i="16" s="1"/>
  <c r="E142" i="16" a="1"/>
  <c r="E142" i="16" s="1"/>
  <c r="E141" i="16" a="1"/>
  <c r="E141" i="16" s="1"/>
  <c r="E140" i="16" a="1"/>
  <c r="E140" i="16" s="1"/>
  <c r="E139" i="16" a="1"/>
  <c r="E139" i="16" s="1"/>
  <c r="E138" i="16" a="1"/>
  <c r="E138" i="16" s="1"/>
  <c r="E137" i="16" a="1"/>
  <c r="E137" i="16" s="1"/>
  <c r="E136" i="16" a="1"/>
  <c r="E136" i="16" s="1"/>
  <c r="E135" i="16" a="1"/>
  <c r="E135" i="16" s="1"/>
  <c r="E134" i="16" a="1"/>
  <c r="E134" i="16" s="1"/>
  <c r="E133" i="16" a="1"/>
  <c r="E133" i="16" s="1"/>
  <c r="E132" i="16" a="1"/>
  <c r="E132" i="16" s="1"/>
  <c r="E131" i="16" a="1"/>
  <c r="E131" i="16" s="1"/>
  <c r="E130" i="16" a="1"/>
  <c r="E130" i="16" s="1"/>
  <c r="E129" i="16" a="1"/>
  <c r="E129" i="16" s="1"/>
  <c r="E128" i="16" a="1"/>
  <c r="E128" i="16" s="1"/>
  <c r="E127" i="16" a="1"/>
  <c r="E127" i="16" s="1"/>
  <c r="E126" i="16" a="1"/>
  <c r="E126" i="16" s="1"/>
  <c r="E125" i="16" a="1"/>
  <c r="E125" i="16" s="1"/>
  <c r="E124" i="16" a="1"/>
  <c r="E124" i="16" s="1"/>
  <c r="E123" i="16" a="1"/>
  <c r="E123" i="16" s="1"/>
  <c r="E122" i="16" a="1"/>
  <c r="E122" i="16" s="1"/>
  <c r="E121" i="16" a="1"/>
  <c r="E121" i="16" s="1"/>
  <c r="E120" i="16" a="1"/>
  <c r="E120" i="16" s="1"/>
  <c r="E119" i="16" a="1"/>
  <c r="E119" i="16" s="1"/>
  <c r="E118" i="16" a="1"/>
  <c r="E118" i="16" s="1"/>
  <c r="E117" i="16" a="1"/>
  <c r="E117" i="16" s="1"/>
  <c r="E116" i="16" a="1"/>
  <c r="E116" i="16" s="1"/>
  <c r="E115" i="16" a="1"/>
  <c r="E115" i="16" s="1"/>
  <c r="E114" i="16" a="1"/>
  <c r="E114" i="16" s="1"/>
  <c r="E113" i="16" a="1"/>
  <c r="E113" i="16" s="1"/>
  <c r="E112" i="16" a="1"/>
  <c r="E112" i="16" s="1"/>
  <c r="E111" i="16" a="1"/>
  <c r="E111" i="16" s="1"/>
  <c r="E110" i="16" a="1"/>
  <c r="E110" i="16" s="1"/>
  <c r="E109" i="16" a="1"/>
  <c r="E109" i="16" s="1"/>
  <c r="E108" i="16" a="1"/>
  <c r="E108" i="16" s="1"/>
  <c r="E107" i="16" a="1"/>
  <c r="E107" i="16" s="1"/>
  <c r="E106" i="16" a="1"/>
  <c r="E106" i="16" s="1"/>
  <c r="E105" i="16" a="1"/>
  <c r="E105" i="16" s="1"/>
  <c r="E104" i="16" a="1"/>
  <c r="E104" i="16" s="1"/>
  <c r="E103" i="16" a="1"/>
  <c r="E103" i="16" s="1"/>
  <c r="E102" i="16" a="1"/>
  <c r="E102" i="16" s="1"/>
  <c r="E101" i="16" a="1"/>
  <c r="E101" i="16" s="1"/>
  <c r="E100" i="16" a="1"/>
  <c r="E100" i="16" s="1"/>
  <c r="E99" i="16" a="1"/>
  <c r="E99" i="16" s="1"/>
  <c r="E98" i="16" a="1"/>
  <c r="E98" i="16" s="1"/>
  <c r="E97" i="16" a="1"/>
  <c r="E97" i="16" s="1"/>
  <c r="E93" i="16" a="1"/>
  <c r="E93" i="16" s="1"/>
  <c r="E92" i="16" a="1"/>
  <c r="E92" i="16" s="1"/>
  <c r="E91" i="16" a="1"/>
  <c r="E91" i="16" s="1"/>
  <c r="E90" i="16" a="1"/>
  <c r="E90" i="16" s="1"/>
  <c r="E89" i="16" a="1"/>
  <c r="E89" i="16" s="1"/>
  <c r="E88" i="16" a="1"/>
  <c r="E88" i="16" s="1"/>
  <c r="E87" i="16" a="1"/>
  <c r="E87" i="16" s="1"/>
  <c r="E86" i="16" a="1"/>
  <c r="E86" i="16" s="1"/>
  <c r="E85" i="16" a="1"/>
  <c r="E85" i="16" s="1"/>
  <c r="E84" i="16" a="1"/>
  <c r="E84" i="16" s="1"/>
  <c r="E83" i="16" a="1"/>
  <c r="E83" i="16" s="1"/>
  <c r="E82" i="16" a="1"/>
  <c r="E82" i="16" s="1"/>
  <c r="E81" i="16" a="1"/>
  <c r="E81" i="16" s="1"/>
  <c r="E80" i="16" a="1"/>
  <c r="E80" i="16" s="1"/>
  <c r="E79" i="16" a="1"/>
  <c r="E79" i="16" s="1"/>
  <c r="E78" i="16" a="1"/>
  <c r="E78" i="16" s="1"/>
  <c r="E77" i="16" a="1"/>
  <c r="E77" i="16" s="1"/>
  <c r="E76" i="16" a="1"/>
  <c r="E76" i="16" s="1"/>
  <c r="E75" i="16" a="1"/>
  <c r="E75" i="16" s="1"/>
  <c r="E74" i="16" a="1"/>
  <c r="E74" i="16" s="1"/>
  <c r="E73" i="16" a="1"/>
  <c r="E73" i="16" s="1"/>
  <c r="E72" i="16" a="1"/>
  <c r="E72" i="16" s="1"/>
  <c r="E69" i="16" a="1"/>
  <c r="E69" i="16" s="1"/>
  <c r="E68" i="16" a="1"/>
  <c r="E68" i="16" s="1"/>
  <c r="E67" i="16" a="1"/>
  <c r="E67" i="16" s="1"/>
  <c r="E66" i="16" a="1"/>
  <c r="E66" i="16" s="1"/>
  <c r="E65" i="16" a="1"/>
  <c r="E65" i="16" s="1"/>
  <c r="E64" i="16" a="1"/>
  <c r="E64" i="16" s="1"/>
  <c r="E63" i="16" a="1"/>
  <c r="E63" i="16" s="1"/>
  <c r="E62" i="16" a="1"/>
  <c r="E62" i="16" s="1"/>
  <c r="E61" i="16" a="1"/>
  <c r="E61" i="16" s="1"/>
  <c r="E60" i="16" a="1"/>
  <c r="E60" i="16" s="1"/>
  <c r="E59" i="16" a="1"/>
  <c r="E59" i="16" s="1"/>
  <c r="E58" i="16" a="1"/>
  <c r="E58" i="16" s="1"/>
  <c r="E57" i="16" a="1"/>
  <c r="E57" i="16" s="1"/>
  <c r="E56" i="16" a="1"/>
  <c r="E56" i="16" s="1"/>
  <c r="E55" i="16" a="1"/>
  <c r="E55" i="16" s="1"/>
  <c r="E54" i="16" a="1"/>
  <c r="E54" i="16" s="1"/>
  <c r="E53" i="16" a="1"/>
  <c r="E53" i="16" s="1"/>
  <c r="E52" i="16" a="1"/>
  <c r="E52" i="16" s="1"/>
  <c r="E51" i="16" a="1"/>
  <c r="E51" i="16" s="1"/>
  <c r="E50" i="16" a="1"/>
  <c r="E50" i="16" s="1"/>
  <c r="E49" i="16" a="1"/>
  <c r="E49" i="16" s="1"/>
  <c r="E48" i="16" a="1"/>
  <c r="E48" i="16" s="1"/>
  <c r="E47" i="16" a="1"/>
  <c r="E47" i="16" s="1"/>
  <c r="E46" i="16" a="1"/>
  <c r="E46" i="16" s="1"/>
  <c r="E45" i="16" a="1"/>
  <c r="E45" i="16" s="1"/>
  <c r="E44" i="16" a="1"/>
  <c r="E44" i="16" s="1"/>
  <c r="E43" i="16" a="1"/>
  <c r="E43" i="16" s="1"/>
  <c r="E42" i="16" a="1"/>
  <c r="E42" i="16" s="1"/>
  <c r="E41" i="16" a="1"/>
  <c r="E41" i="16" s="1"/>
  <c r="E40" i="16" a="1"/>
  <c r="E40" i="16" s="1"/>
  <c r="E39" i="16" a="1"/>
  <c r="E39" i="16" s="1"/>
  <c r="E38" i="16" a="1"/>
  <c r="E38" i="16" s="1"/>
  <c r="E37" i="16" a="1"/>
  <c r="E37" i="16" s="1"/>
  <c r="E36" i="16" a="1"/>
  <c r="E36" i="16" s="1"/>
  <c r="E35" i="16" a="1"/>
  <c r="E35" i="16" s="1"/>
  <c r="E34" i="16" a="1"/>
  <c r="E34" i="16" s="1"/>
  <c r="E33" i="16" a="1"/>
  <c r="E33" i="16" s="1"/>
  <c r="E32" i="16" a="1"/>
  <c r="E32" i="16" s="1"/>
  <c r="E31" i="16" a="1"/>
  <c r="E31" i="16" s="1"/>
  <c r="E30" i="16" a="1"/>
  <c r="E30" i="16" s="1"/>
  <c r="E29" i="16" a="1"/>
  <c r="E29" i="16" s="1"/>
  <c r="E28" i="16" a="1"/>
  <c r="E28" i="16" s="1"/>
  <c r="E27" i="16" a="1"/>
  <c r="E27" i="16" s="1"/>
  <c r="E26" i="16" a="1"/>
  <c r="E26" i="16" s="1"/>
  <c r="E25" i="16" a="1"/>
  <c r="E25" i="16" s="1"/>
  <c r="E24" i="16" a="1"/>
  <c r="E24" i="16" s="1"/>
  <c r="E23" i="16" a="1"/>
  <c r="E23" i="16" s="1"/>
  <c r="E22" i="16" a="1"/>
  <c r="E22" i="16" s="1"/>
  <c r="E21" i="16" a="1"/>
  <c r="E21" i="16" s="1"/>
  <c r="E20" i="16" a="1"/>
  <c r="E20" i="16" s="1"/>
  <c r="E19" i="16" a="1"/>
  <c r="E19" i="16" s="1"/>
  <c r="E18" i="16" a="1"/>
  <c r="E18" i="16" s="1"/>
  <c r="E17" i="16" a="1"/>
  <c r="E17" i="16" s="1"/>
  <c r="E16" i="16" a="1"/>
  <c r="E16" i="16" s="1"/>
  <c r="E15" i="16" a="1"/>
  <c r="E15" i="16" s="1"/>
  <c r="E215" i="14" a="1"/>
  <c r="E215" i="14" s="1"/>
  <c r="E212" i="14" a="1"/>
  <c r="E212" i="14" s="1"/>
  <c r="E223" i="14" a="1"/>
  <c r="E223" i="14" s="1"/>
  <c r="E211" i="14" a="1"/>
  <c r="E211" i="14" s="1"/>
  <c r="E199" i="14" a="1"/>
  <c r="E199" i="14" s="1"/>
  <c r="E184" i="14" a="1"/>
  <c r="E184" i="14" s="1"/>
  <c r="E181" i="14" a="1"/>
  <c r="E181" i="14" s="1"/>
  <c r="E161" i="14" a="1"/>
  <c r="E161" i="14" s="1"/>
  <c r="E150" i="14" a="1"/>
  <c r="E150" i="14" s="1"/>
  <c r="G48" i="17" l="1"/>
  <c r="G53" i="17" s="1"/>
  <c r="C2" i="16"/>
  <c r="C2" i="17"/>
  <c r="E192" i="14" a="1"/>
  <c r="E192" i="14" s="1"/>
  <c r="E158" i="14" a="1"/>
  <c r="E158" i="14" s="1"/>
  <c r="E114" i="14" a="1"/>
  <c r="E114" i="14" s="1"/>
  <c r="E93" i="14" a="1"/>
  <c r="E93" i="14" s="1"/>
  <c r="E86" i="14" a="1"/>
  <c r="E86" i="14" s="1"/>
  <c r="E69" i="14" a="1"/>
  <c r="E69" i="14" s="1"/>
  <c r="E165" i="14" a="1"/>
  <c r="E165" i="14" s="1"/>
  <c r="E68" i="14" a="1"/>
  <c r="E68" i="14" s="1"/>
  <c r="E55" i="14" a="1"/>
  <c r="E55" i="14" s="1"/>
  <c r="E52" i="14" a="1"/>
  <c r="E52" i="14" s="1"/>
  <c r="E47" i="14" a="1"/>
  <c r="E47" i="14" s="1"/>
  <c r="E16" i="14" a="1"/>
  <c r="E16" i="14" s="1"/>
  <c r="G58" i="17" l="1"/>
  <c r="C5" i="16"/>
  <c r="C5" i="17"/>
  <c r="F5" i="16" a="1"/>
  <c r="F5" i="16" s="1"/>
  <c r="F13" i="16" s="1"/>
  <c r="E39" i="14" a="1"/>
  <c r="E39" i="14" s="1"/>
  <c r="H193" i="16" l="1"/>
  <c r="H213" i="16"/>
  <c r="H95" i="16"/>
  <c r="H94" i="16"/>
  <c r="G5" i="16" a="1"/>
  <c r="G5" i="16" s="1"/>
  <c r="G13" i="16" s="1"/>
  <c r="Q5" i="17" a="1"/>
  <c r="Q5" i="17" s="1"/>
  <c r="P5" i="17" a="1"/>
  <c r="P5" i="17" s="1"/>
  <c r="G15" i="17"/>
  <c r="F5" i="17" a="1"/>
  <c r="F5" i="17" s="1"/>
  <c r="O5" i="17" a="1"/>
  <c r="O5" i="17" s="1"/>
  <c r="N5" i="17" a="1"/>
  <c r="N5" i="17" s="1"/>
  <c r="M5" i="17" a="1"/>
  <c r="M5" i="17" s="1"/>
  <c r="L5" i="17" a="1"/>
  <c r="L5" i="17" s="1"/>
  <c r="F15" i="17"/>
  <c r="R5" i="17" a="1"/>
  <c r="R5" i="17" s="1"/>
  <c r="I5" i="17" a="1"/>
  <c r="I5" i="17" s="1"/>
  <c r="H5" i="17" a="1"/>
  <c r="H5" i="17" s="1"/>
  <c r="K5" i="17" a="1"/>
  <c r="K5" i="17" s="1"/>
  <c r="J5" i="17" a="1"/>
  <c r="J5" i="17" s="1"/>
  <c r="G5" i="17" a="1"/>
  <c r="G5" i="17" s="1"/>
  <c r="H61" i="16"/>
  <c r="H17" i="16" l="1"/>
  <c r="K17" i="16" s="1"/>
  <c r="H192" i="16"/>
  <c r="U8" i="17"/>
  <c r="H160" i="16"/>
  <c r="K160" i="16" s="1"/>
  <c r="H139" i="16"/>
  <c r="K139" i="16" s="1"/>
  <c r="H52" i="16"/>
  <c r="H46" i="16"/>
  <c r="K46" i="16" s="1"/>
  <c r="H134" i="16"/>
  <c r="K134" i="16" s="1"/>
  <c r="H20" i="16"/>
  <c r="K20" i="16" s="1"/>
  <c r="H199" i="16"/>
  <c r="H152" i="16"/>
  <c r="K152" i="16" s="1"/>
  <c r="H209" i="16"/>
  <c r="K209" i="16" s="1"/>
  <c r="H175" i="16"/>
  <c r="K175" i="16" s="1"/>
  <c r="H114" i="16"/>
  <c r="H159" i="16"/>
  <c r="K159" i="16" s="1"/>
  <c r="H111" i="16"/>
  <c r="K111" i="16" s="1"/>
  <c r="H184" i="16"/>
  <c r="H174" i="16"/>
  <c r="K174" i="16" s="1"/>
  <c r="H44" i="16"/>
  <c r="K44" i="16" s="1"/>
  <c r="H129" i="16"/>
  <c r="K129" i="16" s="1"/>
  <c r="H150" i="16"/>
  <c r="H181" i="16"/>
  <c r="L10" i="17"/>
  <c r="L29" i="17"/>
  <c r="F29" i="17"/>
  <c r="F10" i="17"/>
  <c r="H93" i="16"/>
  <c r="G20" i="17"/>
  <c r="H223" i="16"/>
  <c r="G10" i="17"/>
  <c r="G29" i="17"/>
  <c r="H10" i="17"/>
  <c r="H29" i="17"/>
  <c r="M10" i="17"/>
  <c r="M29" i="17"/>
  <c r="P10" i="17"/>
  <c r="P29" i="17"/>
  <c r="H39" i="16"/>
  <c r="I10" i="17"/>
  <c r="I29" i="17"/>
  <c r="H212" i="16"/>
  <c r="N10" i="17"/>
  <c r="N29" i="17"/>
  <c r="J10" i="17"/>
  <c r="J29" i="17"/>
  <c r="H161" i="16"/>
  <c r="R10" i="17"/>
  <c r="R29" i="17"/>
  <c r="Q10" i="17"/>
  <c r="Q29" i="17"/>
  <c r="K10" i="17"/>
  <c r="K29" i="17"/>
  <c r="O10" i="17"/>
  <c r="O29" i="17"/>
  <c r="H86" i="16"/>
  <c r="F20" i="17"/>
  <c r="H211" i="16"/>
  <c r="H68" i="16"/>
  <c r="H122" i="16"/>
  <c r="K122" i="16" s="1"/>
  <c r="H37" i="16"/>
  <c r="K37" i="16" s="1"/>
  <c r="H102" i="16"/>
  <c r="K102" i="16" s="1"/>
  <c r="H69" i="16"/>
  <c r="H210" i="16"/>
  <c r="K210" i="16" s="1"/>
  <c r="H19" i="16"/>
  <c r="K19" i="16" s="1"/>
  <c r="H89" i="16"/>
  <c r="K89" i="16" s="1"/>
  <c r="H47" i="16"/>
  <c r="H84" i="16"/>
  <c r="K84" i="16" s="1"/>
  <c r="H132" i="16"/>
  <c r="K132" i="16" s="1"/>
  <c r="H60" i="16"/>
  <c r="K60" i="16" s="1"/>
  <c r="H31" i="16"/>
  <c r="K31" i="16" s="1"/>
  <c r="H109" i="16"/>
  <c r="K109" i="16" s="1"/>
  <c r="H202" i="16"/>
  <c r="K202" i="16" s="1"/>
  <c r="H82" i="16"/>
  <c r="K82" i="16" s="1"/>
  <c r="H81" i="16"/>
  <c r="K81" i="16" s="1"/>
  <c r="H63" i="16"/>
  <c r="K63" i="16" s="1"/>
  <c r="H148" i="16"/>
  <c r="K148" i="16" s="1"/>
  <c r="H180" i="16"/>
  <c r="K180" i="16" s="1"/>
  <c r="H105" i="16"/>
  <c r="K105" i="16" s="1"/>
  <c r="H125" i="16"/>
  <c r="K125" i="16" s="1"/>
  <c r="H146" i="16"/>
  <c r="K146" i="16" s="1"/>
  <c r="H123" i="16"/>
  <c r="K123" i="16" s="1"/>
  <c r="H189" i="16"/>
  <c r="K189" i="16" s="1"/>
  <c r="H145" i="16"/>
  <c r="K145" i="16" s="1"/>
  <c r="H117" i="16"/>
  <c r="K117" i="16" s="1"/>
  <c r="H119" i="16"/>
  <c r="K119" i="16" s="1"/>
  <c r="H218" i="16"/>
  <c r="K218" i="16" s="1"/>
  <c r="H33" i="16"/>
  <c r="K33" i="16" s="1"/>
  <c r="H21" i="16"/>
  <c r="K21" i="16" s="1"/>
  <c r="H177" i="16"/>
  <c r="K177" i="16" s="1"/>
  <c r="H85" i="16"/>
  <c r="K85" i="16" s="1"/>
  <c r="H124" i="16"/>
  <c r="K124" i="16" s="1"/>
  <c r="H137" i="16"/>
  <c r="K137" i="16" s="1"/>
  <c r="H128" i="16"/>
  <c r="K128" i="16" s="1"/>
  <c r="H64" i="16"/>
  <c r="K64" i="16" s="1"/>
  <c r="H43" i="16"/>
  <c r="K43" i="16" s="1"/>
  <c r="H55" i="16"/>
  <c r="H18" i="16"/>
  <c r="K18" i="16" s="1"/>
  <c r="H121" i="16"/>
  <c r="K121" i="16" s="1"/>
  <c r="H149" i="16"/>
  <c r="K149" i="16" s="1"/>
  <c r="H165" i="16"/>
  <c r="K165" i="16" s="1"/>
  <c r="H170" i="16"/>
  <c r="K170" i="16" s="1"/>
  <c r="H147" i="16"/>
  <c r="K147" i="16" s="1"/>
  <c r="H103" i="16"/>
  <c r="K103" i="16" s="1"/>
  <c r="H100" i="16"/>
  <c r="K100" i="16" s="1"/>
  <c r="H42" i="16"/>
  <c r="K42" i="16" s="1"/>
  <c r="H215" i="16"/>
  <c r="H34" i="16"/>
  <c r="K34" i="16" s="1"/>
  <c r="H208" i="16"/>
  <c r="K208" i="16" s="1"/>
  <c r="H206" i="16"/>
  <c r="K206" i="16" s="1"/>
  <c r="H176" i="16"/>
  <c r="K176" i="16" s="1"/>
  <c r="H179" i="16"/>
  <c r="K179" i="16" s="1"/>
  <c r="H51" i="16"/>
  <c r="K51" i="16" s="1"/>
  <c r="H140" i="16"/>
  <c r="K140" i="16" s="1"/>
  <c r="H74" i="16"/>
  <c r="K74" i="16" s="1"/>
  <c r="H112" i="16"/>
  <c r="K112" i="16" s="1"/>
  <c r="H142" i="16"/>
  <c r="K142" i="16" s="1"/>
  <c r="H222" i="16"/>
  <c r="K222" i="16" s="1"/>
  <c r="H32" i="16"/>
  <c r="K32" i="16" s="1"/>
  <c r="H75" i="16"/>
  <c r="K75" i="16" s="1"/>
  <c r="H131" i="16"/>
  <c r="K131" i="16" s="1"/>
  <c r="H76" i="16"/>
  <c r="K76" i="16" s="1"/>
  <c r="K61" i="16"/>
  <c r="H130" i="16"/>
  <c r="K130" i="16" s="1"/>
  <c r="H50" i="16"/>
  <c r="K50" i="16" s="1"/>
  <c r="H58" i="16"/>
  <c r="K58" i="16" s="1"/>
  <c r="H35" i="16"/>
  <c r="K35" i="16" s="1"/>
  <c r="H127" i="16"/>
  <c r="K127" i="16" s="1"/>
  <c r="H188" i="16"/>
  <c r="K188" i="16" s="1"/>
  <c r="H172" i="16"/>
  <c r="K172" i="16" s="1"/>
  <c r="H221" i="16"/>
  <c r="K221" i="16" s="1"/>
  <c r="H78" i="16"/>
  <c r="K78" i="16" s="1"/>
  <c r="H187" i="16"/>
  <c r="K187" i="16" s="1"/>
  <c r="H173" i="16"/>
  <c r="K173" i="16" s="1"/>
  <c r="H101" i="16"/>
  <c r="K101" i="16" s="1"/>
  <c r="H118" i="16"/>
  <c r="K118" i="16" s="1"/>
  <c r="H110" i="16"/>
  <c r="K110" i="16" s="1"/>
  <c r="H113" i="16"/>
  <c r="K113" i="16" s="1"/>
  <c r="H154" i="16"/>
  <c r="K154" i="16" s="1"/>
  <c r="H207" i="16"/>
  <c r="K207" i="16" s="1"/>
  <c r="H49" i="16"/>
  <c r="K49" i="16" s="1"/>
  <c r="H166" i="16"/>
  <c r="K166" i="16" s="1"/>
  <c r="H27" i="16"/>
  <c r="K27" i="16" s="1"/>
  <c r="H26" i="16"/>
  <c r="K26" i="16" s="1"/>
  <c r="H198" i="16"/>
  <c r="K198" i="16" s="1"/>
  <c r="H104" i="16"/>
  <c r="K104" i="16" s="1"/>
  <c r="H126" i="16"/>
  <c r="K126" i="16" s="1"/>
  <c r="H153" i="16"/>
  <c r="K153" i="16" s="1"/>
  <c r="H155" i="16"/>
  <c r="K155" i="16" s="1"/>
  <c r="H41" i="16"/>
  <c r="K41" i="16" s="1"/>
  <c r="H80" i="16"/>
  <c r="K80" i="16" s="1"/>
  <c r="H167" i="16"/>
  <c r="K167" i="16" s="1"/>
  <c r="H133" i="16"/>
  <c r="K133" i="16" s="1"/>
  <c r="H120" i="16"/>
  <c r="K120" i="16" s="1"/>
  <c r="H77" i="16"/>
  <c r="K77" i="16" s="1"/>
  <c r="H136" i="16"/>
  <c r="K136" i="16" s="1"/>
  <c r="H190" i="16"/>
  <c r="K190" i="16" s="1"/>
  <c r="H178" i="16"/>
  <c r="K178" i="16" s="1"/>
  <c r="H57" i="16"/>
  <c r="K57" i="16" s="1"/>
  <c r="H59" i="16"/>
  <c r="K59" i="16" s="1"/>
  <c r="H66" i="16"/>
  <c r="K66" i="16" s="1"/>
  <c r="H62" i="16"/>
  <c r="K62" i="16" s="1"/>
  <c r="H156" i="16"/>
  <c r="K156" i="16" s="1"/>
  <c r="H92" i="16"/>
  <c r="K92" i="16" s="1"/>
  <c r="H28" i="16"/>
  <c r="K28" i="16" s="1"/>
  <c r="H201" i="16"/>
  <c r="K201" i="16" s="1"/>
  <c r="H157" i="16"/>
  <c r="K157" i="16" s="1"/>
  <c r="H169" i="16"/>
  <c r="K169" i="16" s="1"/>
  <c r="H220" i="16"/>
  <c r="K220" i="16" s="1"/>
  <c r="H67" i="16"/>
  <c r="K67" i="16" s="1"/>
  <c r="H90" i="16"/>
  <c r="K90" i="16" s="1"/>
  <c r="H106" i="16"/>
  <c r="K106" i="16" s="1"/>
  <c r="H205" i="16"/>
  <c r="K205" i="16" s="1"/>
  <c r="H79" i="16"/>
  <c r="K79" i="16" s="1"/>
  <c r="H29" i="16"/>
  <c r="K29" i="16" s="1"/>
  <c r="H168" i="16"/>
  <c r="K168" i="16" s="1"/>
  <c r="H116" i="16"/>
  <c r="K116" i="16" s="1"/>
  <c r="H141" i="16"/>
  <c r="K141" i="16" s="1"/>
  <c r="H191" i="16"/>
  <c r="K191" i="16" s="1"/>
  <c r="H25" i="16"/>
  <c r="K25" i="16" s="1"/>
  <c r="H144" i="16"/>
  <c r="K144" i="16" s="1"/>
  <c r="H143" i="16"/>
  <c r="K143" i="16" s="1"/>
  <c r="H204" i="16"/>
  <c r="K204" i="16" s="1"/>
  <c r="H158" i="16"/>
  <c r="K158" i="16" s="1"/>
  <c r="H24" i="16"/>
  <c r="K24" i="16" s="1"/>
  <c r="H197" i="16"/>
  <c r="K197" i="16" s="1"/>
  <c r="H138" i="16"/>
  <c r="K138" i="16" s="1"/>
  <c r="H163" i="16"/>
  <c r="K163" i="16" s="1"/>
  <c r="H186" i="16"/>
  <c r="K186" i="16" s="1"/>
  <c r="H219" i="16"/>
  <c r="K219" i="16" s="1"/>
  <c r="H171" i="16"/>
  <c r="K171" i="16" s="1"/>
  <c r="H91" i="16"/>
  <c r="K91" i="16" s="1"/>
  <c r="H23" i="16"/>
  <c r="K23" i="16" s="1"/>
  <c r="H54" i="16"/>
  <c r="K54" i="16" s="1"/>
  <c r="H22" i="16"/>
  <c r="K22" i="16" s="1"/>
  <c r="H30" i="16"/>
  <c r="K30" i="16" s="1"/>
  <c r="H45" i="16"/>
  <c r="K45" i="16" s="1"/>
  <c r="H107" i="16"/>
  <c r="K107" i="16" s="1"/>
  <c r="H203" i="16"/>
  <c r="K203" i="16" s="1"/>
  <c r="H108" i="16"/>
  <c r="K108" i="16" s="1"/>
  <c r="H65" i="16"/>
  <c r="K65" i="16" s="1"/>
  <c r="H36" i="16"/>
  <c r="K36" i="16" s="1"/>
  <c r="H164" i="16"/>
  <c r="K164" i="16" s="1"/>
  <c r="H88" i="16"/>
  <c r="K88" i="16" s="1"/>
  <c r="H83" i="16"/>
  <c r="K83" i="16" s="1"/>
  <c r="H135" i="16"/>
  <c r="K135" i="16" s="1"/>
  <c r="H38" i="16"/>
  <c r="K38" i="16" s="1"/>
  <c r="H183" i="16"/>
  <c r="K183" i="16" s="1"/>
  <c r="G22" i="17" l="1"/>
  <c r="G17" i="17"/>
  <c r="W7" i="17" s="1"/>
  <c r="V7" i="17" s="1"/>
  <c r="U7" i="17"/>
  <c r="H22" i="17"/>
  <c r="Y8" i="17" s="1"/>
  <c r="G25" i="17"/>
  <c r="F25" i="17"/>
  <c r="G39" i="17" l="1"/>
  <c r="U31" i="17" s="1"/>
  <c r="G27" i="17"/>
  <c r="F39" i="17"/>
  <c r="F34" i="17"/>
  <c r="H21" i="17"/>
  <c r="G34" i="17"/>
  <c r="AH8" i="17" s="1"/>
  <c r="G44" i="17" l="1"/>
  <c r="G49" i="17" s="1"/>
  <c r="G54" i="17" s="1"/>
  <c r="AH36" i="17"/>
  <c r="AH41" i="17"/>
  <c r="U41" i="17"/>
  <c r="AH35" i="17"/>
  <c r="AH40" i="17"/>
  <c r="U40" i="17"/>
  <c r="F44" i="17"/>
  <c r="U30" i="17"/>
  <c r="G41" i="17"/>
  <c r="W30" i="17" s="1"/>
  <c r="V30" i="17" s="1"/>
  <c r="Y7" i="17"/>
  <c r="I22" i="17"/>
  <c r="AA7" i="17" s="1"/>
  <c r="Z7" i="17" s="1"/>
  <c r="AH7" i="17"/>
  <c r="G36" i="17"/>
  <c r="AJ7" i="17" s="1"/>
  <c r="AI7" i="17" s="1"/>
  <c r="H26" i="17"/>
  <c r="AC7" i="17"/>
  <c r="H27" i="17"/>
  <c r="AD8" i="17" s="1"/>
  <c r="AC8" i="17"/>
  <c r="U36" i="17" l="1"/>
  <c r="F49" i="17"/>
  <c r="F54" i="17" s="1"/>
  <c r="G59" i="17"/>
  <c r="Y31" i="17"/>
  <c r="G85" i="17"/>
  <c r="AJ35" i="17" s="1"/>
  <c r="AI35" i="17" s="1"/>
  <c r="G90" i="17"/>
  <c r="AJ40" i="17" s="1"/>
  <c r="AI40" i="17" s="1"/>
  <c r="G51" i="17"/>
  <c r="W40" i="17" s="1"/>
  <c r="V40" i="17" s="1"/>
  <c r="I27" i="17"/>
  <c r="AF7" i="17" s="1"/>
  <c r="AE7" i="17" s="1"/>
  <c r="AD7" i="17"/>
  <c r="G46" i="17" l="1"/>
  <c r="W35" i="17" s="1"/>
  <c r="V35" i="17" s="1"/>
  <c r="G64" i="17"/>
  <c r="U35" i="17"/>
  <c r="F59" i="17"/>
  <c r="E222" i="14" a="1"/>
  <c r="E222" i="14" s="1"/>
  <c r="E221" i="14" a="1"/>
  <c r="E221" i="14" s="1"/>
  <c r="E220" i="14" a="1"/>
  <c r="E220" i="14" s="1"/>
  <c r="E219" i="14" a="1"/>
  <c r="E219" i="14" s="1"/>
  <c r="E218" i="14" a="1"/>
  <c r="E218" i="14" s="1"/>
  <c r="E203" i="14" a="1"/>
  <c r="E203" i="14" s="1"/>
  <c r="E204" i="14" a="1"/>
  <c r="E204" i="14" s="1"/>
  <c r="E210" i="14" a="1"/>
  <c r="E210" i="14" s="1"/>
  <c r="E209" i="14" a="1"/>
  <c r="E209" i="14" s="1"/>
  <c r="E202" i="14" a="1"/>
  <c r="E202" i="14" s="1"/>
  <c r="E208" i="14" a="1"/>
  <c r="E208" i="14" s="1"/>
  <c r="E207" i="14" a="1"/>
  <c r="E207" i="14" s="1"/>
  <c r="E201" i="14" a="1"/>
  <c r="E201" i="14" s="1"/>
  <c r="E206" i="14" a="1"/>
  <c r="E206" i="14" s="1"/>
  <c r="E205" i="14" a="1"/>
  <c r="E205" i="14" s="1"/>
  <c r="E197" i="14" a="1"/>
  <c r="E197" i="14" s="1"/>
  <c r="E198" i="14" a="1"/>
  <c r="E198" i="14" s="1"/>
  <c r="E200" i="14" a="1"/>
  <c r="E200" i="14" s="1"/>
  <c r="E196" i="14" a="1"/>
  <c r="E196" i="14" s="1"/>
  <c r="E191" i="14" a="1"/>
  <c r="E191" i="14" s="1"/>
  <c r="E186" i="14" a="1"/>
  <c r="E186" i="14" s="1"/>
  <c r="E187" i="14" a="1"/>
  <c r="E187" i="14" s="1"/>
  <c r="E190" i="14" a="1"/>
  <c r="E190" i="14" s="1"/>
  <c r="E189" i="14" a="1"/>
  <c r="E189" i="14" s="1"/>
  <c r="E188" i="14" a="1"/>
  <c r="E188" i="14" s="1"/>
  <c r="E183" i="14" a="1"/>
  <c r="E183" i="14" s="1"/>
  <c r="E180" i="14" a="1"/>
  <c r="E180" i="14" s="1"/>
  <c r="E166" i="14" a="1"/>
  <c r="E166" i="14" s="1"/>
  <c r="E171" i="14" a="1"/>
  <c r="E171" i="14" s="1"/>
  <c r="E179" i="14" a="1"/>
  <c r="E179" i="14" s="1"/>
  <c r="E178" i="14" a="1"/>
  <c r="E178" i="14" s="1"/>
  <c r="E164" i="14" a="1"/>
  <c r="E164" i="14" s="1"/>
  <c r="E163" i="14" a="1"/>
  <c r="E163" i="14" s="1"/>
  <c r="E177" i="14" a="1"/>
  <c r="E177" i="14" s="1"/>
  <c r="E176" i="14" a="1"/>
  <c r="E176" i="14" s="1"/>
  <c r="E175" i="14" a="1"/>
  <c r="E175" i="14" s="1"/>
  <c r="E174" i="14" a="1"/>
  <c r="E174" i="14" s="1"/>
  <c r="E170" i="14" a="1"/>
  <c r="E170" i="14" s="1"/>
  <c r="E168" i="14" a="1"/>
  <c r="E168" i="14" s="1"/>
  <c r="E167" i="14" a="1"/>
  <c r="E167" i="14" s="1"/>
  <c r="E173" i="14" a="1"/>
  <c r="E173" i="14" s="1"/>
  <c r="E169" i="14" a="1"/>
  <c r="E169" i="14" s="1"/>
  <c r="E172" i="14" a="1"/>
  <c r="E172" i="14" s="1"/>
  <c r="E153" i="14" a="1"/>
  <c r="E153" i="14" s="1"/>
  <c r="E160" i="14" a="1"/>
  <c r="E160" i="14" s="1"/>
  <c r="E159" i="14" a="1"/>
  <c r="E159" i="14" s="1"/>
  <c r="E156" i="14" a="1"/>
  <c r="E156" i="14" s="1"/>
  <c r="E155" i="14" a="1"/>
  <c r="E155" i="14" s="1"/>
  <c r="E157" i="14" a="1"/>
  <c r="E157" i="14" s="1"/>
  <c r="E152" i="14" a="1"/>
  <c r="E152" i="14" s="1"/>
  <c r="E154" i="14" a="1"/>
  <c r="E154" i="14" s="1"/>
  <c r="E142" i="14" a="1"/>
  <c r="E142" i="14" s="1"/>
  <c r="E141" i="14" a="1"/>
  <c r="E141" i="14" s="1"/>
  <c r="E140" i="14" a="1"/>
  <c r="E140" i="14" s="1"/>
  <c r="E118" i="14" a="1"/>
  <c r="E118" i="14" s="1"/>
  <c r="E117" i="14" a="1"/>
  <c r="E117" i="14" s="1"/>
  <c r="E139" i="14" a="1"/>
  <c r="E139" i="14" s="1"/>
  <c r="E138" i="14" a="1"/>
  <c r="E138" i="14" s="1"/>
  <c r="E137" i="14" a="1"/>
  <c r="E137" i="14" s="1"/>
  <c r="E116" i="14" a="1"/>
  <c r="E116" i="14" s="1"/>
  <c r="E146" i="14" a="1"/>
  <c r="E146" i="14" s="1"/>
  <c r="E147" i="14" a="1"/>
  <c r="E147" i="14" s="1"/>
  <c r="E136" i="14" a="1"/>
  <c r="E136" i="14" s="1"/>
  <c r="E143" i="14" a="1"/>
  <c r="E143" i="14" s="1"/>
  <c r="E135" i="14" a="1"/>
  <c r="E135" i="14" s="1"/>
  <c r="E120" i="14" a="1"/>
  <c r="E120" i="14" s="1"/>
  <c r="E134" i="14" a="1"/>
  <c r="E134" i="14" s="1"/>
  <c r="E133" i="14" a="1"/>
  <c r="E133" i="14" s="1"/>
  <c r="E132" i="14" a="1"/>
  <c r="E132" i="14" s="1"/>
  <c r="E131" i="14" a="1"/>
  <c r="E131" i="14" s="1"/>
  <c r="E130" i="14" a="1"/>
  <c r="E130" i="14" s="1"/>
  <c r="E149" i="14" a="1"/>
  <c r="E149" i="14" s="1"/>
  <c r="E129" i="14" a="1"/>
  <c r="E129" i="14" s="1"/>
  <c r="E128" i="14" a="1"/>
  <c r="E128" i="14" s="1"/>
  <c r="E127" i="14" a="1"/>
  <c r="E127" i="14" s="1"/>
  <c r="E126" i="14" a="1"/>
  <c r="E126" i="14" s="1"/>
  <c r="E125" i="14" a="1"/>
  <c r="E125" i="14" s="1"/>
  <c r="E148" i="14" a="1"/>
  <c r="E148" i="14" s="1"/>
  <c r="E145" i="14" a="1"/>
  <c r="E145" i="14" s="1"/>
  <c r="E124" i="14" a="1"/>
  <c r="E124" i="14" s="1"/>
  <c r="E123" i="14" a="1"/>
  <c r="E123" i="14" s="1"/>
  <c r="E122" i="14" a="1"/>
  <c r="E122" i="14" s="1"/>
  <c r="E144" i="14" a="1"/>
  <c r="E144" i="14" s="1"/>
  <c r="E121" i="14" a="1"/>
  <c r="E121" i="14" s="1"/>
  <c r="E119" i="14" a="1"/>
  <c r="E119" i="14" s="1"/>
  <c r="E113" i="14" a="1"/>
  <c r="E113" i="14" s="1"/>
  <c r="E112" i="14" a="1"/>
  <c r="E112" i="14" s="1"/>
  <c r="E111" i="14" a="1"/>
  <c r="E111" i="14" s="1"/>
  <c r="E101" i="14" a="1"/>
  <c r="E101" i="14" s="1"/>
  <c r="E110" i="14" a="1"/>
  <c r="E110" i="14" s="1"/>
  <c r="E109" i="14" a="1"/>
  <c r="E109" i="14" s="1"/>
  <c r="E108" i="14" a="1"/>
  <c r="E108" i="14" s="1"/>
  <c r="E100" i="14" a="1"/>
  <c r="E100" i="14" s="1"/>
  <c r="E107" i="14" a="1"/>
  <c r="E107" i="14" s="1"/>
  <c r="E106" i="14" a="1"/>
  <c r="E106" i="14" s="1"/>
  <c r="E104" i="14" a="1"/>
  <c r="E104" i="14" s="1"/>
  <c r="E103" i="14" a="1"/>
  <c r="E103" i="14" s="1"/>
  <c r="E102" i="14" a="1"/>
  <c r="E102" i="14" s="1"/>
  <c r="E105" i="14" a="1"/>
  <c r="E105" i="14" s="1"/>
  <c r="E185" i="14" a="1"/>
  <c r="E185" i="14" s="1"/>
  <c r="E182" i="14" a="1"/>
  <c r="E182" i="14" s="1"/>
  <c r="E162" i="14" a="1"/>
  <c r="E162" i="14" s="1"/>
  <c r="E151" i="14" a="1"/>
  <c r="E151" i="14" s="1"/>
  <c r="E115" i="14" a="1"/>
  <c r="E115" i="14" s="1"/>
  <c r="E99" i="14" a="1"/>
  <c r="E99" i="14" s="1"/>
  <c r="E195" i="14" a="1"/>
  <c r="E195" i="14" s="1"/>
  <c r="E98" i="14" a="1"/>
  <c r="E98" i="14" s="1"/>
  <c r="E89" i="14" a="1"/>
  <c r="E89" i="14" s="1"/>
  <c r="E92" i="14" a="1"/>
  <c r="E92" i="14" s="1"/>
  <c r="E90" i="14" a="1"/>
  <c r="E90" i="14" s="1"/>
  <c r="E88" i="14" a="1"/>
  <c r="E88" i="14" s="1"/>
  <c r="E91" i="14" a="1"/>
  <c r="E91" i="14" s="1"/>
  <c r="E85" i="14" a="1"/>
  <c r="E85" i="14" s="1"/>
  <c r="E84" i="14" a="1"/>
  <c r="E84" i="14" s="1"/>
  <c r="E76" i="14" a="1"/>
  <c r="E76" i="14" s="1"/>
  <c r="E83" i="14" a="1"/>
  <c r="E83" i="14" s="1"/>
  <c r="E82" i="14" a="1"/>
  <c r="E82" i="14" s="1"/>
  <c r="E81" i="14" a="1"/>
  <c r="E81" i="14" s="1"/>
  <c r="E74" i="14" a="1"/>
  <c r="E74" i="14" s="1"/>
  <c r="E78" i="14" a="1"/>
  <c r="E78" i="14" s="1"/>
  <c r="E77" i="14" a="1"/>
  <c r="E77" i="14" s="1"/>
  <c r="E75" i="14" a="1"/>
  <c r="E75" i="14" s="1"/>
  <c r="E80" i="14" a="1"/>
  <c r="E80" i="14" s="1"/>
  <c r="E79" i="14" a="1"/>
  <c r="E79" i="14" s="1"/>
  <c r="E87" i="14" a="1"/>
  <c r="E87" i="14" s="1"/>
  <c r="E73" i="14" a="1"/>
  <c r="E73" i="14" s="1"/>
  <c r="E67" i="14" a="1"/>
  <c r="E67" i="14" s="1"/>
  <c r="E66" i="14" a="1"/>
  <c r="E66" i="14" s="1"/>
  <c r="E65" i="14" a="1"/>
  <c r="E65" i="14" s="1"/>
  <c r="E64" i="14" a="1"/>
  <c r="E64" i="14" s="1"/>
  <c r="E63" i="14" a="1"/>
  <c r="E63" i="14" s="1"/>
  <c r="E62" i="14" a="1"/>
  <c r="E62" i="14" s="1"/>
  <c r="E59" i="14" a="1"/>
  <c r="E59" i="14" s="1"/>
  <c r="E60" i="14" a="1"/>
  <c r="E60" i="14" s="1"/>
  <c r="E58" i="14" a="1"/>
  <c r="E58" i="14" s="1"/>
  <c r="E61" i="14" a="1"/>
  <c r="E61" i="14" s="1"/>
  <c r="E57" i="14" a="1"/>
  <c r="E57" i="14" s="1"/>
  <c r="E54" i="14" a="1"/>
  <c r="E54" i="14" s="1"/>
  <c r="E51" i="14" a="1"/>
  <c r="E51" i="14" s="1"/>
  <c r="E50" i="14" a="1"/>
  <c r="E50" i="14" s="1"/>
  <c r="E49" i="14" a="1"/>
  <c r="E49" i="14" s="1"/>
  <c r="E46" i="14" a="1"/>
  <c r="E46" i="14" s="1"/>
  <c r="E41" i="14" a="1"/>
  <c r="E41" i="14" s="1"/>
  <c r="E42" i="14" a="1"/>
  <c r="E42" i="14" s="1"/>
  <c r="E45" i="14" a="1"/>
  <c r="E45" i="14" s="1"/>
  <c r="E44" i="14" a="1"/>
  <c r="E44" i="14" s="1"/>
  <c r="E43" i="14" a="1"/>
  <c r="E43" i="14" s="1"/>
  <c r="E37" i="14" a="1"/>
  <c r="E37" i="14" s="1"/>
  <c r="E21" i="14" a="1"/>
  <c r="E21" i="14" s="1"/>
  <c r="E36" i="14" a="1"/>
  <c r="E36" i="14" s="1"/>
  <c r="E35" i="14" a="1"/>
  <c r="E35" i="14" s="1"/>
  <c r="E34" i="14" a="1"/>
  <c r="E34" i="14" s="1"/>
  <c r="E33" i="14" a="1"/>
  <c r="E33" i="14" s="1"/>
  <c r="E32" i="14" a="1"/>
  <c r="E32" i="14" s="1"/>
  <c r="E38" i="14" a="1"/>
  <c r="E38" i="14" s="1"/>
  <c r="E31" i="14" a="1"/>
  <c r="E31" i="14" s="1"/>
  <c r="E30" i="14" a="1"/>
  <c r="E30" i="14" s="1"/>
  <c r="E29" i="14" a="1"/>
  <c r="E29" i="14" s="1"/>
  <c r="E28" i="14" a="1"/>
  <c r="E28" i="14" s="1"/>
  <c r="E20" i="14" a="1"/>
  <c r="E20" i="14" s="1"/>
  <c r="E22" i="14" a="1"/>
  <c r="E22" i="14" s="1"/>
  <c r="E27" i="14" a="1"/>
  <c r="E27" i="14" s="1"/>
  <c r="E26" i="14" a="1"/>
  <c r="E26" i="14" s="1"/>
  <c r="E17" i="14" a="1"/>
  <c r="E17" i="14" s="1"/>
  <c r="E18" i="14" a="1"/>
  <c r="E18" i="14" s="1"/>
  <c r="E19" i="14" a="1"/>
  <c r="E19" i="14" s="1"/>
  <c r="E25" i="14" a="1"/>
  <c r="E25" i="14" s="1"/>
  <c r="E24" i="14" a="1"/>
  <c r="E24" i="14" s="1"/>
  <c r="E23" i="14" a="1"/>
  <c r="E23" i="14" s="1"/>
  <c r="E40" i="14" a="1"/>
  <c r="E40" i="14" s="1"/>
  <c r="E56" i="14" a="1"/>
  <c r="E56" i="14" s="1"/>
  <c r="E53" i="14" a="1"/>
  <c r="E53" i="14" s="1"/>
  <c r="E48" i="14" a="1"/>
  <c r="E48" i="14" s="1"/>
  <c r="E72" i="14" a="1"/>
  <c r="E72" i="14" s="1"/>
  <c r="E15" i="14" a="1"/>
  <c r="E15" i="14" s="1"/>
  <c r="E97" i="14" a="1"/>
  <c r="E97" i="14" s="1"/>
  <c r="E217" i="14" a="1"/>
  <c r="E217" i="14" s="1"/>
  <c r="Y30" i="17" l="1"/>
  <c r="G56" i="17"/>
  <c r="AA30" i="17" s="1"/>
  <c r="Z30" i="17" s="1"/>
  <c r="F64" i="17"/>
  <c r="Y35" i="17"/>
  <c r="Y36" i="17"/>
  <c r="G69" i="17"/>
  <c r="S423" i="12"/>
  <c r="T423" i="12" s="1"/>
  <c r="E444" i="11" a="1"/>
  <c r="E444" i="11" s="1"/>
  <c r="E440" i="11" a="1"/>
  <c r="E440" i="11" s="1"/>
  <c r="E438" i="11" a="1"/>
  <c r="E438" i="11" s="1"/>
  <c r="E437" i="11" a="1"/>
  <c r="E437" i="11" s="1"/>
  <c r="E436" i="11" a="1"/>
  <c r="E436" i="11" s="1"/>
  <c r="E435" i="11" a="1"/>
  <c r="E435" i="11" s="1"/>
  <c r="E434" i="11" a="1"/>
  <c r="E434" i="11" s="1"/>
  <c r="E433" i="11" a="1"/>
  <c r="E433" i="11" s="1"/>
  <c r="E432" i="11" a="1"/>
  <c r="E432" i="11" s="1"/>
  <c r="E424" i="11" a="1"/>
  <c r="E424" i="11" s="1"/>
  <c r="E427" i="11" a="1"/>
  <c r="E427" i="11" s="1"/>
  <c r="E429" i="11" a="1"/>
  <c r="E429" i="11" s="1"/>
  <c r="E425" i="11" a="1"/>
  <c r="E425" i="11" s="1"/>
  <c r="E426" i="11" a="1"/>
  <c r="E426" i="11" s="1"/>
  <c r="E430" i="11" a="1"/>
  <c r="E430" i="11" s="1"/>
  <c r="E431" i="11" a="1"/>
  <c r="E431" i="11" s="1"/>
  <c r="E428" i="11" a="1"/>
  <c r="E428" i="11" s="1"/>
  <c r="E422" i="11" a="1"/>
  <c r="E422" i="11" s="1"/>
  <c r="E419" i="11" a="1"/>
  <c r="E419" i="11" s="1"/>
  <c r="E414" i="11" a="1"/>
  <c r="E414" i="11" s="1"/>
  <c r="E413" i="11" a="1"/>
  <c r="E413" i="11" s="1"/>
  <c r="E367" i="11" a="1"/>
  <c r="E367" i="11" s="1"/>
  <c r="E371" i="11" a="1"/>
  <c r="E371" i="11" s="1"/>
  <c r="E368" i="11" a="1"/>
  <c r="E368" i="11" s="1"/>
  <c r="E411" i="11" a="1"/>
  <c r="E411" i="11" s="1"/>
  <c r="E381" i="11" a="1"/>
  <c r="E381" i="11" s="1"/>
  <c r="E380" i="11" a="1"/>
  <c r="E380" i="11" s="1"/>
  <c r="E379" i="11" a="1"/>
  <c r="E379" i="11" s="1"/>
  <c r="E378" i="11" a="1"/>
  <c r="E378" i="11" s="1"/>
  <c r="E377" i="11" a="1"/>
  <c r="E377" i="11" s="1"/>
  <c r="E372" i="11" a="1"/>
  <c r="E372" i="11" s="1"/>
  <c r="E420" i="11" a="1"/>
  <c r="E420" i="11" s="1"/>
  <c r="E418" i="11" a="1"/>
  <c r="E418" i="11" s="1"/>
  <c r="E417" i="11" a="1"/>
  <c r="E417" i="11" s="1"/>
  <c r="E416" i="11" a="1"/>
  <c r="E416" i="11" s="1"/>
  <c r="E366" i="11" a="1"/>
  <c r="E366" i="11" s="1"/>
  <c r="E362" i="11" a="1"/>
  <c r="E362" i="11" s="1"/>
  <c r="E355" i="11" a="1"/>
  <c r="E355" i="11" s="1"/>
  <c r="E350" i="11" a="1"/>
  <c r="E350" i="11" s="1"/>
  <c r="E346" i="11" a="1"/>
  <c r="E346" i="11" s="1"/>
  <c r="E341" i="11" a="1"/>
  <c r="E341" i="11" s="1"/>
  <c r="E337" i="11" a="1"/>
  <c r="E337" i="11" s="1"/>
  <c r="E326" i="11" a="1"/>
  <c r="E326" i="11" s="1"/>
  <c r="E325" i="11" a="1"/>
  <c r="E325" i="11" s="1"/>
  <c r="E324" i="11" a="1"/>
  <c r="E324" i="11" s="1"/>
  <c r="E323" i="11" a="1"/>
  <c r="E323" i="11" s="1"/>
  <c r="E322" i="11" a="1"/>
  <c r="E322" i="11" s="1"/>
  <c r="E321" i="11" a="1"/>
  <c r="E321" i="11" s="1"/>
  <c r="E320" i="11" a="1"/>
  <c r="E320" i="11" s="1"/>
  <c r="E319" i="11" a="1"/>
  <c r="E319" i="11" s="1"/>
  <c r="E318" i="11" a="1"/>
  <c r="E318" i="11" s="1"/>
  <c r="E317" i="11" a="1"/>
  <c r="E317" i="11" s="1"/>
  <c r="E316" i="11" a="1"/>
  <c r="E316" i="11" s="1"/>
  <c r="E327" i="11" a="1"/>
  <c r="E327" i="11" s="1"/>
  <c r="E315" i="11" a="1"/>
  <c r="E315" i="11" s="1"/>
  <c r="E310" i="11" a="1"/>
  <c r="E310" i="11" s="1"/>
  <c r="E304" i="11" a="1"/>
  <c r="E304" i="11" s="1"/>
  <c r="E290" i="11" a="1"/>
  <c r="E290" i="11" s="1"/>
  <c r="E289" i="11" a="1"/>
  <c r="E289" i="11" s="1"/>
  <c r="E265" i="11" a="1"/>
  <c r="E265" i="11" s="1"/>
  <c r="E262" i="11" a="1"/>
  <c r="E262" i="11" s="1"/>
  <c r="E251" i="11" a="1"/>
  <c r="E251" i="11" s="1"/>
  <c r="E412" i="11" a="1"/>
  <c r="E412" i="11" s="1"/>
  <c r="E415" i="11" a="1"/>
  <c r="E415" i="11" s="1"/>
  <c r="E408" i="11" a="1"/>
  <c r="E408" i="11" s="1"/>
  <c r="E407" i="11" a="1"/>
  <c r="E407" i="11" s="1"/>
  <c r="E406" i="11" a="1"/>
  <c r="E406" i="11" s="1"/>
  <c r="E405" i="11" a="1"/>
  <c r="E405" i="11" s="1"/>
  <c r="E404" i="11" a="1"/>
  <c r="E404" i="11" s="1"/>
  <c r="E403" i="11" a="1"/>
  <c r="E403" i="11" s="1"/>
  <c r="E394" i="11" a="1"/>
  <c r="E394" i="11" s="1"/>
  <c r="E397" i="11" a="1"/>
  <c r="E397" i="11" s="1"/>
  <c r="E391" i="11" a="1"/>
  <c r="E391" i="11" s="1"/>
  <c r="E382" i="11" a="1"/>
  <c r="E382" i="11" s="1"/>
  <c r="E385" i="11" a="1"/>
  <c r="E385" i="11" s="1"/>
  <c r="E398" i="11" a="1"/>
  <c r="E398" i="11" s="1"/>
  <c r="E393" i="11" a="1"/>
  <c r="E393" i="11" s="1"/>
  <c r="E384" i="11" a="1"/>
  <c r="E384" i="11" s="1"/>
  <c r="E395" i="11" a="1"/>
  <c r="E395" i="11" s="1"/>
  <c r="E389" i="11" a="1"/>
  <c r="E389" i="11" s="1"/>
  <c r="E402" i="11" a="1"/>
  <c r="E402" i="11" s="1"/>
  <c r="E388" i="11" a="1"/>
  <c r="E388" i="11" s="1"/>
  <c r="E401" i="11" a="1"/>
  <c r="E401" i="11" s="1"/>
  <c r="E400" i="11" a="1"/>
  <c r="E400" i="11" s="1"/>
  <c r="E399" i="11" a="1"/>
  <c r="E399" i="11" s="1"/>
  <c r="E386" i="11" a="1"/>
  <c r="E386" i="11" s="1"/>
  <c r="E390" i="11" a="1"/>
  <c r="E390" i="11" s="1"/>
  <c r="E410" i="11" a="1"/>
  <c r="E410" i="11" s="1"/>
  <c r="E392" i="11" a="1"/>
  <c r="E392" i="11" s="1"/>
  <c r="E383" i="11" a="1"/>
  <c r="E383" i="11" s="1"/>
  <c r="E409" i="11" a="1"/>
  <c r="E409" i="11" s="1"/>
  <c r="E396" i="11" a="1"/>
  <c r="E396" i="11" s="1"/>
  <c r="E387" i="11" a="1"/>
  <c r="E387" i="11" s="1"/>
  <c r="E376" i="11" a="1"/>
  <c r="E376" i="11" s="1"/>
  <c r="E373" i="11" a="1"/>
  <c r="E373" i="11" s="1"/>
  <c r="E375" i="11" a="1"/>
  <c r="E375" i="11" s="1"/>
  <c r="E374" i="11" a="1"/>
  <c r="E374" i="11" s="1"/>
  <c r="E370" i="11" a="1"/>
  <c r="E370" i="11" s="1"/>
  <c r="E369" i="11" a="1"/>
  <c r="E369" i="11" s="1"/>
  <c r="E363" i="11" a="1"/>
  <c r="E363" i="11" s="1"/>
  <c r="E365" i="11" a="1"/>
  <c r="E365" i="11" s="1"/>
  <c r="E364" i="11" a="1"/>
  <c r="E364" i="11" s="1"/>
  <c r="E361" i="11" a="1"/>
  <c r="E361" i="11" s="1"/>
  <c r="E360" i="11" a="1"/>
  <c r="E360" i="11" s="1"/>
  <c r="E358" i="11" a="1"/>
  <c r="E358" i="11" s="1"/>
  <c r="E359" i="11" a="1"/>
  <c r="E359" i="11" s="1"/>
  <c r="E356" i="11" a="1"/>
  <c r="E356" i="11" s="1"/>
  <c r="E357" i="11" a="1"/>
  <c r="E357" i="11" s="1"/>
  <c r="E354" i="11" a="1"/>
  <c r="E354" i="11" s="1"/>
  <c r="E353" i="11" a="1"/>
  <c r="E353" i="11" s="1"/>
  <c r="E352" i="11" a="1"/>
  <c r="E352" i="11" s="1"/>
  <c r="E351" i="11" a="1"/>
  <c r="E351" i="11" s="1"/>
  <c r="E349" i="11" a="1"/>
  <c r="E349" i="11" s="1"/>
  <c r="E348" i="11" a="1"/>
  <c r="E348" i="11" s="1"/>
  <c r="E347" i="11" a="1"/>
  <c r="E347" i="11" s="1"/>
  <c r="E345" i="11" a="1"/>
  <c r="E345" i="11" s="1"/>
  <c r="E344" i="11" a="1"/>
  <c r="E344" i="11" s="1"/>
  <c r="E343" i="11" a="1"/>
  <c r="E343" i="11" s="1"/>
  <c r="E342" i="11" a="1"/>
  <c r="E342" i="11" s="1"/>
  <c r="E339" i="11" a="1"/>
  <c r="E339" i="11" s="1"/>
  <c r="E340" i="11" a="1"/>
  <c r="E340" i="11" s="1"/>
  <c r="E338" i="11" a="1"/>
  <c r="E338" i="11" s="1"/>
  <c r="E331" i="11" a="1"/>
  <c r="E331" i="11" s="1"/>
  <c r="E336" i="11" a="1"/>
  <c r="E336" i="11" s="1"/>
  <c r="E335" i="11" a="1"/>
  <c r="E335" i="11" s="1"/>
  <c r="E334" i="11" a="1"/>
  <c r="E334" i="11" s="1"/>
  <c r="E333" i="11" a="1"/>
  <c r="E333" i="11" s="1"/>
  <c r="E328" i="11" a="1"/>
  <c r="E328" i="11" s="1"/>
  <c r="E329" i="11" a="1"/>
  <c r="E329" i="11" s="1"/>
  <c r="E332" i="11" a="1"/>
  <c r="E332" i="11" s="1"/>
  <c r="E330" i="11" a="1"/>
  <c r="E330" i="11" s="1"/>
  <c r="E314" i="11" a="1"/>
  <c r="E314" i="11" s="1"/>
  <c r="E313" i="11" a="1"/>
  <c r="E313" i="11" s="1"/>
  <c r="E312" i="11" a="1"/>
  <c r="E312" i="11" s="1"/>
  <c r="E311" i="11" a="1"/>
  <c r="E311" i="11" s="1"/>
  <c r="E309" i="11" a="1"/>
  <c r="E309" i="11" s="1"/>
  <c r="E308" i="11" a="1"/>
  <c r="E308" i="11" s="1"/>
  <c r="E307" i="11" a="1"/>
  <c r="E307" i="11" s="1"/>
  <c r="E305" i="11" a="1"/>
  <c r="E305" i="11" s="1"/>
  <c r="E306" i="11" a="1"/>
  <c r="E306" i="11" s="1"/>
  <c r="E292" i="11" a="1"/>
  <c r="E292" i="11" s="1"/>
  <c r="E293" i="11" a="1"/>
  <c r="E293" i="11" s="1"/>
  <c r="E291" i="11" a="1"/>
  <c r="E291" i="11" s="1"/>
  <c r="E295" i="11" a="1"/>
  <c r="E295" i="11" s="1"/>
  <c r="E298" i="11" a="1"/>
  <c r="E298" i="11" s="1"/>
  <c r="E303" i="11" a="1"/>
  <c r="E303" i="11" s="1"/>
  <c r="E294" i="11" a="1"/>
  <c r="E294" i="11" s="1"/>
  <c r="E302" i="11" a="1"/>
  <c r="E302" i="11" s="1"/>
  <c r="E301" i="11" a="1"/>
  <c r="E301" i="11" s="1"/>
  <c r="E297" i="11" a="1"/>
  <c r="E297" i="11" s="1"/>
  <c r="E300" i="11" a="1"/>
  <c r="E300" i="11" s="1"/>
  <c r="E299" i="11" a="1"/>
  <c r="E299" i="11" s="1"/>
  <c r="E296" i="11" a="1"/>
  <c r="E296" i="11" s="1"/>
  <c r="E288" i="11" a="1"/>
  <c r="E288" i="11" s="1"/>
  <c r="E287" i="11" a="1"/>
  <c r="E287" i="11" s="1"/>
  <c r="E286" i="11" a="1"/>
  <c r="E286" i="11" s="1"/>
  <c r="E285" i="11" a="1"/>
  <c r="E285" i="11" s="1"/>
  <c r="E284" i="11" a="1"/>
  <c r="E284" i="11" s="1"/>
  <c r="E283" i="11" a="1"/>
  <c r="E283" i="11" s="1"/>
  <c r="E282" i="11" a="1"/>
  <c r="E282" i="11" s="1"/>
  <c r="E281" i="11" a="1"/>
  <c r="E281" i="11" s="1"/>
  <c r="E280" i="11" a="1"/>
  <c r="E280" i="11" s="1"/>
  <c r="E279" i="11" a="1"/>
  <c r="E279" i="11" s="1"/>
  <c r="E278" i="11" a="1"/>
  <c r="E278" i="11" s="1"/>
  <c r="E277" i="11" a="1"/>
  <c r="E277" i="11" s="1"/>
  <c r="E276" i="11" a="1"/>
  <c r="E276" i="11" s="1"/>
  <c r="E275" i="11" a="1"/>
  <c r="E275" i="11" s="1"/>
  <c r="E274" i="11" a="1"/>
  <c r="E274" i="11" s="1"/>
  <c r="E273" i="11" a="1"/>
  <c r="E273" i="11" s="1"/>
  <c r="E272" i="11" a="1"/>
  <c r="E272" i="11" s="1"/>
  <c r="E271" i="11" a="1"/>
  <c r="E271" i="11" s="1"/>
  <c r="E270" i="11" a="1"/>
  <c r="E270" i="11" s="1"/>
  <c r="E269" i="11" a="1"/>
  <c r="E269" i="11" s="1"/>
  <c r="E268" i="11" a="1"/>
  <c r="E268" i="11" s="1"/>
  <c r="E267" i="11" a="1"/>
  <c r="E267" i="11" s="1"/>
  <c r="E266" i="11" a="1"/>
  <c r="E266" i="11" s="1"/>
  <c r="E264" i="11" a="1"/>
  <c r="E264" i="11" s="1"/>
  <c r="E263" i="11" a="1"/>
  <c r="E263" i="11" s="1"/>
  <c r="E261" i="11" a="1"/>
  <c r="E261" i="11" s="1"/>
  <c r="E260" i="11" a="1"/>
  <c r="E260" i="11" s="1"/>
  <c r="E259" i="11" a="1"/>
  <c r="E259" i="11" s="1"/>
  <c r="E254" i="11" a="1"/>
  <c r="E254" i="11" s="1"/>
  <c r="E253" i="11" a="1"/>
  <c r="E253" i="11" s="1"/>
  <c r="E255" i="11" a="1"/>
  <c r="E255" i="11" s="1"/>
  <c r="E258" i="11" a="1"/>
  <c r="E258" i="11" s="1"/>
  <c r="E257" i="11" a="1"/>
  <c r="E257" i="11" s="1"/>
  <c r="E252" i="11" a="1"/>
  <c r="E252" i="11" s="1"/>
  <c r="E256" i="11" a="1"/>
  <c r="E256" i="11" s="1"/>
  <c r="E250" i="11" a="1"/>
  <c r="E250" i="11" s="1"/>
  <c r="E249" i="11" a="1"/>
  <c r="E249" i="11" s="1"/>
  <c r="E248" i="11" a="1"/>
  <c r="E248" i="11" s="1"/>
  <c r="E245" i="11" a="1"/>
  <c r="E245" i="11" s="1"/>
  <c r="E224" i="11" a="1"/>
  <c r="E224" i="11" s="1"/>
  <c r="E221" i="11" a="1"/>
  <c r="E221" i="11" s="1"/>
  <c r="E229" i="11" a="1"/>
  <c r="E229" i="11" s="1"/>
  <c r="E227" i="11" a="1"/>
  <c r="E227" i="11" s="1"/>
  <c r="E243" i="11" a="1"/>
  <c r="E243" i="11" s="1"/>
  <c r="E226" i="11" a="1"/>
  <c r="E226" i="11" s="1"/>
  <c r="E223" i="11" a="1"/>
  <c r="E223" i="11" s="1"/>
  <c r="E230" i="11" a="1"/>
  <c r="E230" i="11" s="1"/>
  <c r="E222" i="11" a="1"/>
  <c r="E222" i="11" s="1"/>
  <c r="E228" i="11" a="1"/>
  <c r="E228" i="11" s="1"/>
  <c r="E244" i="11" a="1"/>
  <c r="E244" i="11" s="1"/>
  <c r="E242" i="11" a="1"/>
  <c r="E242" i="11" s="1"/>
  <c r="E241" i="11" a="1"/>
  <c r="E241" i="11" s="1"/>
  <c r="E240" i="11" a="1"/>
  <c r="E240" i="11" s="1"/>
  <c r="E239" i="11" a="1"/>
  <c r="E239" i="11" s="1"/>
  <c r="E238" i="11" a="1"/>
  <c r="E238" i="11" s="1"/>
  <c r="E237" i="11" a="1"/>
  <c r="E237" i="11" s="1"/>
  <c r="E236" i="11" a="1"/>
  <c r="E236" i="11" s="1"/>
  <c r="E235" i="11" a="1"/>
  <c r="E235" i="11" s="1"/>
  <c r="E234" i="11" a="1"/>
  <c r="E234" i="11" s="1"/>
  <c r="E233" i="11" a="1"/>
  <c r="E233" i="11" s="1"/>
  <c r="E232" i="11" a="1"/>
  <c r="E232" i="11" s="1"/>
  <c r="E231" i="11" a="1"/>
  <c r="E231" i="11" s="1"/>
  <c r="E225" i="11" a="1"/>
  <c r="E225" i="11" s="1"/>
  <c r="E219" i="11" a="1"/>
  <c r="E219" i="11" s="1"/>
  <c r="E218" i="11" a="1"/>
  <c r="E218" i="11" s="1"/>
  <c r="E197" i="11" a="1"/>
  <c r="E197" i="11" s="1"/>
  <c r="E200" i="11" a="1"/>
  <c r="E200" i="11" s="1"/>
  <c r="E217" i="11" a="1"/>
  <c r="E217" i="11" s="1"/>
  <c r="E199" i="11" a="1"/>
  <c r="E199" i="11" s="1"/>
  <c r="E216" i="11" a="1"/>
  <c r="E216" i="11" s="1"/>
  <c r="E215" i="11" a="1"/>
  <c r="E215" i="11" s="1"/>
  <c r="E214" i="11" a="1"/>
  <c r="E214" i="11" s="1"/>
  <c r="E213" i="11" a="1"/>
  <c r="E213" i="11" s="1"/>
  <c r="E212" i="11" a="1"/>
  <c r="E212" i="11" s="1"/>
  <c r="E211" i="11" a="1"/>
  <c r="E211" i="11" s="1"/>
  <c r="E210" i="11" a="1"/>
  <c r="E210" i="11" s="1"/>
  <c r="E209" i="11" a="1"/>
  <c r="E209" i="11" s="1"/>
  <c r="E208" i="11" a="1"/>
  <c r="E208" i="11" s="1"/>
  <c r="E207" i="11" a="1"/>
  <c r="E207" i="11" s="1"/>
  <c r="E206" i="11" a="1"/>
  <c r="E206" i="11" s="1"/>
  <c r="E205" i="11" a="1"/>
  <c r="E205" i="11" s="1"/>
  <c r="E204" i="11" a="1"/>
  <c r="E204" i="11" s="1"/>
  <c r="E203" i="11" a="1"/>
  <c r="E203" i="11" s="1"/>
  <c r="E202" i="11" a="1"/>
  <c r="E202" i="11" s="1"/>
  <c r="E201" i="11" a="1"/>
  <c r="E201" i="11" s="1"/>
  <c r="E196" i="11" a="1"/>
  <c r="E196" i="11" s="1"/>
  <c r="E195" i="11" a="1"/>
  <c r="E195" i="11" s="1"/>
  <c r="E194" i="11" a="1"/>
  <c r="E194" i="11" s="1"/>
  <c r="E193" i="11" a="1"/>
  <c r="E193" i="11" s="1"/>
  <c r="E192" i="11" a="1"/>
  <c r="E192" i="11" s="1"/>
  <c r="E191" i="11" a="1"/>
  <c r="E191" i="11" s="1"/>
  <c r="E190" i="11" a="1"/>
  <c r="E190" i="11" s="1"/>
  <c r="E189" i="11" a="1"/>
  <c r="E189" i="11" s="1"/>
  <c r="E188" i="11" a="1"/>
  <c r="E188" i="11" s="1"/>
  <c r="E186" i="11" a="1"/>
  <c r="E186" i="11" s="1"/>
  <c r="E185" i="11" a="1"/>
  <c r="E185" i="11" s="1"/>
  <c r="E168" i="11" a="1"/>
  <c r="E168" i="11" s="1"/>
  <c r="E176" i="11" a="1"/>
  <c r="E176" i="11" s="1"/>
  <c r="E184" i="11" a="1"/>
  <c r="E184" i="11" s="1"/>
  <c r="E183" i="11" a="1"/>
  <c r="E183" i="11" s="1"/>
  <c r="E182" i="11" a="1"/>
  <c r="E182" i="11" s="1"/>
  <c r="E170" i="11" a="1"/>
  <c r="E170" i="11" s="1"/>
  <c r="E172" i="11" a="1"/>
  <c r="E172" i="11" s="1"/>
  <c r="E174" i="11" a="1"/>
  <c r="E174" i="11" s="1"/>
  <c r="E173" i="11" a="1"/>
  <c r="E173" i="11" s="1"/>
  <c r="E181" i="11" a="1"/>
  <c r="E181" i="11" s="1"/>
  <c r="E171" i="11" a="1"/>
  <c r="E171" i="11" s="1"/>
  <c r="E175" i="11" a="1"/>
  <c r="E175" i="11" s="1"/>
  <c r="E180" i="11" a="1"/>
  <c r="E180" i="11" s="1"/>
  <c r="E179" i="11" a="1"/>
  <c r="E179" i="11" s="1"/>
  <c r="E178" i="11" a="1"/>
  <c r="E178" i="11" s="1"/>
  <c r="E177" i="11" a="1"/>
  <c r="E177" i="11" s="1"/>
  <c r="E166" i="11" a="1"/>
  <c r="E166" i="11" s="1"/>
  <c r="E164" i="11" a="1"/>
  <c r="E164" i="11" s="1"/>
  <c r="E167" i="11" a="1"/>
  <c r="E167" i="11" s="1"/>
  <c r="E165" i="11" a="1"/>
  <c r="E165" i="11" s="1"/>
  <c r="E162" i="11" a="1"/>
  <c r="E162" i="11" s="1"/>
  <c r="E161" i="11" a="1"/>
  <c r="E161" i="11" s="1"/>
  <c r="E135" i="11" a="1"/>
  <c r="E135" i="11" s="1"/>
  <c r="E137" i="11" a="1"/>
  <c r="E137" i="11" s="1"/>
  <c r="E140" i="11" a="1"/>
  <c r="E140" i="11" s="1"/>
  <c r="E139" i="11" a="1"/>
  <c r="E139" i="11" s="1"/>
  <c r="E160" i="11" a="1"/>
  <c r="E160" i="11" s="1"/>
  <c r="E142" i="11" a="1"/>
  <c r="E142" i="11" s="1"/>
  <c r="E138" i="11" a="1"/>
  <c r="E138" i="11" s="1"/>
  <c r="E141" i="11" a="1"/>
  <c r="E141" i="11" s="1"/>
  <c r="E159" i="11" a="1"/>
  <c r="E159" i="11" s="1"/>
  <c r="E158" i="11" a="1"/>
  <c r="E158" i="11" s="1"/>
  <c r="E157" i="11" a="1"/>
  <c r="E157" i="11" s="1"/>
  <c r="E156" i="11" a="1"/>
  <c r="E156" i="11" s="1"/>
  <c r="E155" i="11" a="1"/>
  <c r="E155" i="11" s="1"/>
  <c r="E154" i="11" a="1"/>
  <c r="E154" i="11" s="1"/>
  <c r="E153" i="11" a="1"/>
  <c r="E153" i="11" s="1"/>
  <c r="E152" i="11" a="1"/>
  <c r="E152" i="11" s="1"/>
  <c r="E151" i="11" a="1"/>
  <c r="E151" i="11" s="1"/>
  <c r="E150" i="11" a="1"/>
  <c r="E150" i="11" s="1"/>
  <c r="E149" i="11" a="1"/>
  <c r="E149" i="11" s="1"/>
  <c r="E148" i="11" a="1"/>
  <c r="E148" i="11" s="1"/>
  <c r="E147" i="11" a="1"/>
  <c r="E147" i="11" s="1"/>
  <c r="E146" i="11" a="1"/>
  <c r="E146" i="11" s="1"/>
  <c r="E145" i="11" a="1"/>
  <c r="E145" i="11" s="1"/>
  <c r="E144" i="11" a="1"/>
  <c r="E144" i="11" s="1"/>
  <c r="E143" i="11" a="1"/>
  <c r="E143" i="11" s="1"/>
  <c r="E134" i="11" a="1"/>
  <c r="E134" i="11" s="1"/>
  <c r="E133" i="11" a="1"/>
  <c r="E133" i="11" s="1"/>
  <c r="E131" i="11" a="1"/>
  <c r="E131" i="11" s="1"/>
  <c r="E130" i="11" a="1"/>
  <c r="E130" i="11" s="1"/>
  <c r="E120" i="11" a="1"/>
  <c r="E120" i="11" s="1"/>
  <c r="E129" i="11" a="1"/>
  <c r="E129" i="11" s="1"/>
  <c r="E123" i="11" a="1"/>
  <c r="E123" i="11" s="1"/>
  <c r="E122" i="11" a="1"/>
  <c r="E122" i="11" s="1"/>
  <c r="E128" i="11" a="1"/>
  <c r="E128" i="11" s="1"/>
  <c r="E127" i="11" a="1"/>
  <c r="E127" i="11" s="1"/>
  <c r="E126" i="11" a="1"/>
  <c r="E126" i="11" s="1"/>
  <c r="E125" i="11" a="1"/>
  <c r="E125" i="11" s="1"/>
  <c r="E124" i="11" a="1"/>
  <c r="E124" i="11" s="1"/>
  <c r="E116" i="11" a="1"/>
  <c r="E116" i="11" s="1"/>
  <c r="E117" i="11" a="1"/>
  <c r="E117" i="11" s="1"/>
  <c r="E119" i="11" a="1"/>
  <c r="E119" i="11" s="1"/>
  <c r="E118" i="11" a="1"/>
  <c r="E118" i="11" s="1"/>
  <c r="E92" i="11" a="1"/>
  <c r="E92" i="11" s="1"/>
  <c r="E85" i="11" a="1"/>
  <c r="E85" i="11" s="1"/>
  <c r="E113" i="11" a="1"/>
  <c r="E113" i="11" s="1"/>
  <c r="E114" i="11" a="1"/>
  <c r="E114" i="11" s="1"/>
  <c r="E112" i="11" a="1"/>
  <c r="E112" i="11" s="1"/>
  <c r="E91" i="11" a="1"/>
  <c r="E91" i="11" s="1"/>
  <c r="E88" i="11" a="1"/>
  <c r="E88" i="11" s="1"/>
  <c r="E111" i="11" a="1"/>
  <c r="E111" i="11" s="1"/>
  <c r="E93" i="11" a="1"/>
  <c r="E93" i="11" s="1"/>
  <c r="E87" i="11" a="1"/>
  <c r="E87" i="11" s="1"/>
  <c r="E89" i="11" a="1"/>
  <c r="E89" i="11" s="1"/>
  <c r="E110" i="11" a="1"/>
  <c r="E110" i="11" s="1"/>
  <c r="E90" i="11" a="1"/>
  <c r="E90" i="11" s="1"/>
  <c r="E109" i="11" a="1"/>
  <c r="E109" i="11" s="1"/>
  <c r="E108" i="11" a="1"/>
  <c r="E108" i="11" s="1"/>
  <c r="E107" i="11" a="1"/>
  <c r="E107" i="11" s="1"/>
  <c r="E106" i="11" a="1"/>
  <c r="E106" i="11" s="1"/>
  <c r="E105" i="11" a="1"/>
  <c r="E105" i="11" s="1"/>
  <c r="E104" i="11" a="1"/>
  <c r="E104" i="11" s="1"/>
  <c r="E103" i="11" a="1"/>
  <c r="E103" i="11" s="1"/>
  <c r="E102" i="11" a="1"/>
  <c r="E102" i="11" s="1"/>
  <c r="E101" i="11" a="1"/>
  <c r="E101" i="11" s="1"/>
  <c r="E100" i="11" a="1"/>
  <c r="E100" i="11" s="1"/>
  <c r="E99" i="11" a="1"/>
  <c r="E99" i="11" s="1"/>
  <c r="E98" i="11" a="1"/>
  <c r="E98" i="11" s="1"/>
  <c r="E97" i="11" a="1"/>
  <c r="E97" i="11" s="1"/>
  <c r="E96" i="11" a="1"/>
  <c r="E96" i="11" s="1"/>
  <c r="E95" i="11" a="1"/>
  <c r="E95" i="11" s="1"/>
  <c r="E94" i="11" a="1"/>
  <c r="E94" i="11" s="1"/>
  <c r="E78" i="11" a="1"/>
  <c r="E78" i="11" s="1"/>
  <c r="E84" i="11" a="1"/>
  <c r="E84" i="11" s="1"/>
  <c r="E81" i="11" a="1"/>
  <c r="E81" i="11" s="1"/>
  <c r="E79" i="11" a="1"/>
  <c r="E79" i="11" s="1"/>
  <c r="E80" i="11" a="1"/>
  <c r="E80" i="11" s="1"/>
  <c r="E83" i="11" a="1"/>
  <c r="E83" i="11" s="1"/>
  <c r="E82" i="11" a="1"/>
  <c r="E82" i="11" s="1"/>
  <c r="E75" i="11" a="1"/>
  <c r="E75" i="11" s="1"/>
  <c r="E76" i="11" a="1"/>
  <c r="E76" i="11" s="1"/>
  <c r="E56" i="11" a="1"/>
  <c r="E56" i="11" s="1"/>
  <c r="E64" i="11" a="1"/>
  <c r="E64" i="11" s="1"/>
  <c r="E59" i="11" a="1"/>
  <c r="E59" i="11" s="1"/>
  <c r="E62" i="11" a="1"/>
  <c r="E62" i="11" s="1"/>
  <c r="E74" i="11" a="1"/>
  <c r="E74" i="11" s="1"/>
  <c r="E58" i="11" a="1"/>
  <c r="E58" i="11" s="1"/>
  <c r="E60" i="11" a="1"/>
  <c r="E60" i="11" s="1"/>
  <c r="E61" i="11" a="1"/>
  <c r="E61" i="11" s="1"/>
  <c r="E73" i="11" a="1"/>
  <c r="E73" i="11" s="1"/>
  <c r="E72" i="11" a="1"/>
  <c r="E72" i="11" s="1"/>
  <c r="E71" i="11" a="1"/>
  <c r="E71" i="11" s="1"/>
  <c r="E70" i="11" a="1"/>
  <c r="E70" i="11" s="1"/>
  <c r="E69" i="11" a="1"/>
  <c r="E69" i="11" s="1"/>
  <c r="E68" i="11" a="1"/>
  <c r="E68" i="11" s="1"/>
  <c r="E67" i="11" a="1"/>
  <c r="E67" i="11" s="1"/>
  <c r="E66" i="11" a="1"/>
  <c r="E66" i="11" s="1"/>
  <c r="E65" i="11" a="1"/>
  <c r="E65" i="11" s="1"/>
  <c r="E55" i="11" a="1"/>
  <c r="E55" i="11" s="1"/>
  <c r="E51" i="11" a="1"/>
  <c r="E51" i="11" s="1"/>
  <c r="E50" i="11" a="1"/>
  <c r="E50" i="11" s="1"/>
  <c r="E49" i="11" a="1"/>
  <c r="E49" i="11" s="1"/>
  <c r="E47" i="11" a="1"/>
  <c r="E47" i="11" s="1"/>
  <c r="E48" i="11" a="1"/>
  <c r="E48" i="11" s="1"/>
  <c r="E46" i="11" a="1"/>
  <c r="E46" i="11" s="1"/>
  <c r="E45" i="11" a="1"/>
  <c r="E45" i="11" s="1"/>
  <c r="E43" i="11" a="1"/>
  <c r="E43" i="11" s="1"/>
  <c r="E42" i="11" a="1"/>
  <c r="E42" i="11" s="1"/>
  <c r="E41" i="11" a="1"/>
  <c r="E41" i="11" s="1"/>
  <c r="E40" i="11" a="1"/>
  <c r="E40" i="11" s="1"/>
  <c r="E35" i="11" a="1"/>
  <c r="E35" i="11" s="1"/>
  <c r="E36" i="11" a="1"/>
  <c r="E36" i="11" s="1"/>
  <c r="E38" i="11" a="1"/>
  <c r="E38" i="11" s="1"/>
  <c r="E37" i="11" a="1"/>
  <c r="E37" i="11" s="1"/>
  <c r="K55" i="13" l="1"/>
  <c r="K33" i="12"/>
  <c r="E79" i="12" a="1"/>
  <c r="E79" i="12" s="1"/>
  <c r="E155" i="12" a="1"/>
  <c r="E155" i="12" s="1"/>
  <c r="E182" i="12" a="1"/>
  <c r="E182" i="12" s="1"/>
  <c r="E232" i="12" a="1"/>
  <c r="E232" i="12" s="1"/>
  <c r="E265" i="12" a="1"/>
  <c r="E265" i="12" s="1"/>
  <c r="E313" i="12" a="1"/>
  <c r="E313" i="12" s="1"/>
  <c r="E368" i="12" a="1"/>
  <c r="E368" i="12" s="1"/>
  <c r="E435" i="12" a="1"/>
  <c r="E435" i="12" s="1"/>
  <c r="E26" i="12" a="1"/>
  <c r="E26" i="12" s="1"/>
  <c r="E38" i="12" a="1"/>
  <c r="E38" i="12" s="1"/>
  <c r="E44" i="12" a="1"/>
  <c r="E44" i="12" s="1"/>
  <c r="E62" i="12" a="1"/>
  <c r="E62" i="12" s="1"/>
  <c r="E71" i="12" a="1"/>
  <c r="E71" i="12" s="1"/>
  <c r="E80" i="12" a="1"/>
  <c r="E80" i="12" s="1"/>
  <c r="E88" i="12" a="1"/>
  <c r="E88" i="12" s="1"/>
  <c r="E96" i="12" a="1"/>
  <c r="E96" i="12" s="1"/>
  <c r="E104" i="12" a="1"/>
  <c r="E104" i="12" s="1"/>
  <c r="E112" i="12" a="1"/>
  <c r="E112" i="12" s="1"/>
  <c r="E122" i="12" a="1"/>
  <c r="E122" i="12" s="1"/>
  <c r="E130" i="12" a="1"/>
  <c r="E130" i="12" s="1"/>
  <c r="E140" i="12" a="1"/>
  <c r="E140" i="12" s="1"/>
  <c r="E148" i="12" a="1"/>
  <c r="E148" i="12" s="1"/>
  <c r="E156" i="12" a="1"/>
  <c r="E156" i="12" s="1"/>
  <c r="E165" i="12" a="1"/>
  <c r="E165" i="12" s="1"/>
  <c r="E175" i="12" a="1"/>
  <c r="E175" i="12" s="1"/>
  <c r="E183" i="12" a="1"/>
  <c r="E183" i="12" s="1"/>
  <c r="E191" i="12" a="1"/>
  <c r="E191" i="12" s="1"/>
  <c r="E200" i="12" a="1"/>
  <c r="E200" i="12" s="1"/>
  <c r="E208" i="12" a="1"/>
  <c r="E208" i="12" s="1"/>
  <c r="E216" i="12" a="1"/>
  <c r="E216" i="12" s="1"/>
  <c r="E225" i="12" a="1"/>
  <c r="E225" i="12" s="1"/>
  <c r="E233" i="12" a="1"/>
  <c r="E233" i="12" s="1"/>
  <c r="E241" i="12" a="1"/>
  <c r="E241" i="12" s="1"/>
  <c r="E250" i="12" a="1"/>
  <c r="E250" i="12" s="1"/>
  <c r="E258" i="12" a="1"/>
  <c r="E258" i="12" s="1"/>
  <c r="E266" i="12" a="1"/>
  <c r="E266" i="12" s="1"/>
  <c r="E274" i="12" a="1"/>
  <c r="E274" i="12" s="1"/>
  <c r="E282" i="12" a="1"/>
  <c r="E282" i="12" s="1"/>
  <c r="E290" i="12" a="1"/>
  <c r="E290" i="12" s="1"/>
  <c r="E303" i="12" a="1"/>
  <c r="E303" i="12" s="1"/>
  <c r="E306" i="12" a="1"/>
  <c r="E306" i="12" s="1"/>
  <c r="E314" i="12" a="1"/>
  <c r="E314" i="12" s="1"/>
  <c r="E322" i="12" a="1"/>
  <c r="E322" i="12" s="1"/>
  <c r="E330" i="12" a="1"/>
  <c r="E330" i="12" s="1"/>
  <c r="E338" i="12" a="1"/>
  <c r="E338" i="12" s="1"/>
  <c r="E346" i="12" a="1"/>
  <c r="E346" i="12" s="1"/>
  <c r="E354" i="12" a="1"/>
  <c r="E354" i="12" s="1"/>
  <c r="E362" i="12" a="1"/>
  <c r="E362" i="12" s="1"/>
  <c r="E371" i="12" a="1"/>
  <c r="E371" i="12" s="1"/>
  <c r="E378" i="12" a="1"/>
  <c r="E378" i="12" s="1"/>
  <c r="E386" i="12" a="1"/>
  <c r="E386" i="12" s="1"/>
  <c r="E394" i="12" a="1"/>
  <c r="E394" i="12" s="1"/>
  <c r="E402" i="12" a="1"/>
  <c r="E402" i="12" s="1"/>
  <c r="E410" i="12" a="1"/>
  <c r="E410" i="12" s="1"/>
  <c r="E418" i="12" a="1"/>
  <c r="E418" i="12" s="1"/>
  <c r="E428" i="12" a="1"/>
  <c r="E428" i="12" s="1"/>
  <c r="E436" i="12" a="1"/>
  <c r="E436" i="12" s="1"/>
  <c r="E51" i="12" a="1"/>
  <c r="E51" i="12" s="1"/>
  <c r="E147" i="12" a="1"/>
  <c r="E147" i="12" s="1"/>
  <c r="E224" i="12" a="1"/>
  <c r="E224" i="12" s="1"/>
  <c r="E257" i="12" a="1"/>
  <c r="E257" i="12" s="1"/>
  <c r="E361" i="12" a="1"/>
  <c r="E361" i="12" s="1"/>
  <c r="E18" i="12" a="1"/>
  <c r="E18" i="12" s="1"/>
  <c r="E25" i="12" a="1"/>
  <c r="E25" i="12" s="1"/>
  <c r="E36" i="12" a="1"/>
  <c r="E36" i="12" s="1"/>
  <c r="E45" i="12" a="1"/>
  <c r="E45" i="12" s="1"/>
  <c r="E55" i="12" a="1"/>
  <c r="E55" i="12" s="1"/>
  <c r="E64" i="12" a="1"/>
  <c r="E64" i="12" s="1"/>
  <c r="E72" i="12" a="1"/>
  <c r="E72" i="12" s="1"/>
  <c r="E81" i="12" a="1"/>
  <c r="E81" i="12" s="1"/>
  <c r="E89" i="12" a="1"/>
  <c r="E89" i="12" s="1"/>
  <c r="E97" i="12" a="1"/>
  <c r="E97" i="12" s="1"/>
  <c r="E105" i="12" a="1"/>
  <c r="E105" i="12" s="1"/>
  <c r="E113" i="12" a="1"/>
  <c r="E113" i="12" s="1"/>
  <c r="E123" i="12" a="1"/>
  <c r="E123" i="12" s="1"/>
  <c r="E131" i="12" a="1"/>
  <c r="E131" i="12" s="1"/>
  <c r="E141" i="12" a="1"/>
  <c r="E141" i="12" s="1"/>
  <c r="E149" i="12" a="1"/>
  <c r="E149" i="12" s="1"/>
  <c r="E157" i="12" a="1"/>
  <c r="E157" i="12" s="1"/>
  <c r="E166" i="12" a="1"/>
  <c r="E166" i="12" s="1"/>
  <c r="E171" i="12" a="1"/>
  <c r="E171" i="12" s="1"/>
  <c r="E184" i="12" a="1"/>
  <c r="E184" i="12" s="1"/>
  <c r="E192" i="12" a="1"/>
  <c r="E192" i="12" s="1"/>
  <c r="E201" i="12" a="1"/>
  <c r="E201" i="12" s="1"/>
  <c r="E209" i="12" a="1"/>
  <c r="E209" i="12" s="1"/>
  <c r="E217" i="12" a="1"/>
  <c r="E217" i="12" s="1"/>
  <c r="E226" i="12" a="1"/>
  <c r="E226" i="12" s="1"/>
  <c r="E234" i="12" a="1"/>
  <c r="E234" i="12" s="1"/>
  <c r="E242" i="12" a="1"/>
  <c r="E242" i="12" s="1"/>
  <c r="E251" i="12" a="1"/>
  <c r="E251" i="12" s="1"/>
  <c r="E259" i="12" a="1"/>
  <c r="E259" i="12" s="1"/>
  <c r="E267" i="12" a="1"/>
  <c r="E267" i="12" s="1"/>
  <c r="E275" i="12" a="1"/>
  <c r="E275" i="12" s="1"/>
  <c r="E283" i="12" a="1"/>
  <c r="E283" i="12" s="1"/>
  <c r="E296" i="12" a="1"/>
  <c r="E296" i="12" s="1"/>
  <c r="E298" i="12" a="1"/>
  <c r="E298" i="12" s="1"/>
  <c r="E307" i="12" a="1"/>
  <c r="E307" i="12" s="1"/>
  <c r="E315" i="12" a="1"/>
  <c r="E315" i="12" s="1"/>
  <c r="E323" i="12" a="1"/>
  <c r="E323" i="12" s="1"/>
  <c r="E331" i="12" a="1"/>
  <c r="E331" i="12" s="1"/>
  <c r="E339" i="12" a="1"/>
  <c r="E339" i="12" s="1"/>
  <c r="E347" i="12" a="1"/>
  <c r="E347" i="12" s="1"/>
  <c r="E355" i="12" a="1"/>
  <c r="E355" i="12" s="1"/>
  <c r="E363" i="12" a="1"/>
  <c r="E363" i="12" s="1"/>
  <c r="E367" i="12" a="1"/>
  <c r="E367" i="12" s="1"/>
  <c r="E379" i="12" a="1"/>
  <c r="E379" i="12" s="1"/>
  <c r="E387" i="12" a="1"/>
  <c r="E387" i="12" s="1"/>
  <c r="E395" i="12" a="1"/>
  <c r="E395" i="12" s="1"/>
  <c r="E403" i="12" a="1"/>
  <c r="E403" i="12" s="1"/>
  <c r="E411" i="12" a="1"/>
  <c r="E411" i="12" s="1"/>
  <c r="E419" i="12" a="1"/>
  <c r="E419" i="12" s="1"/>
  <c r="E429" i="12" a="1"/>
  <c r="E429" i="12" s="1"/>
  <c r="E437" i="12" a="1"/>
  <c r="E437" i="12" s="1"/>
  <c r="E111" i="12" a="1"/>
  <c r="E111" i="12" s="1"/>
  <c r="E215" i="12" a="1"/>
  <c r="E215" i="12" s="1"/>
  <c r="E273" i="12" a="1"/>
  <c r="E273" i="12" s="1"/>
  <c r="E321" i="12" a="1"/>
  <c r="E321" i="12" s="1"/>
  <c r="E345" i="12" a="1"/>
  <c r="E345" i="12" s="1"/>
  <c r="E385" i="12" a="1"/>
  <c r="E385" i="12" s="1"/>
  <c r="E427" i="12" a="1"/>
  <c r="E427" i="12" s="1"/>
  <c r="E19" i="12" a="1"/>
  <c r="E19" i="12" s="1"/>
  <c r="E28" i="12" a="1"/>
  <c r="E28" i="12" s="1"/>
  <c r="E39" i="12" a="1"/>
  <c r="E39" i="12" s="1"/>
  <c r="E46" i="12" a="1"/>
  <c r="E46" i="12" s="1"/>
  <c r="E56" i="12" a="1"/>
  <c r="E56" i="12" s="1"/>
  <c r="E65" i="12" a="1"/>
  <c r="E65" i="12" s="1"/>
  <c r="E73" i="12" a="1"/>
  <c r="E73" i="12" s="1"/>
  <c r="E82" i="12" a="1"/>
  <c r="E82" i="12" s="1"/>
  <c r="E90" i="12" a="1"/>
  <c r="E90" i="12" s="1"/>
  <c r="E98" i="12" a="1"/>
  <c r="E98" i="12" s="1"/>
  <c r="E106" i="12" a="1"/>
  <c r="E106" i="12" s="1"/>
  <c r="E114" i="12" a="1"/>
  <c r="E114" i="12" s="1"/>
  <c r="E124" i="12" a="1"/>
  <c r="E124" i="12" s="1"/>
  <c r="E133" i="12" a="1"/>
  <c r="E133" i="12" s="1"/>
  <c r="E142" i="12" a="1"/>
  <c r="E142" i="12" s="1"/>
  <c r="E150" i="12" a="1"/>
  <c r="E150" i="12" s="1"/>
  <c r="E158" i="12" a="1"/>
  <c r="E158" i="12" s="1"/>
  <c r="E167" i="12" a="1"/>
  <c r="E167" i="12" s="1"/>
  <c r="E181" i="12" a="1"/>
  <c r="E181" i="12" s="1"/>
  <c r="E176" i="12" a="1"/>
  <c r="E176" i="12" s="1"/>
  <c r="E193" i="12" a="1"/>
  <c r="E193" i="12" s="1"/>
  <c r="E202" i="12" a="1"/>
  <c r="E202" i="12" s="1"/>
  <c r="E210" i="12" a="1"/>
  <c r="E210" i="12" s="1"/>
  <c r="E218" i="12" a="1"/>
  <c r="E218" i="12" s="1"/>
  <c r="E227" i="12" a="1"/>
  <c r="E227" i="12" s="1"/>
  <c r="E235" i="12" a="1"/>
  <c r="E235" i="12" s="1"/>
  <c r="E243" i="12" a="1"/>
  <c r="E243" i="12" s="1"/>
  <c r="E252" i="12" a="1"/>
  <c r="E252" i="12" s="1"/>
  <c r="E260" i="12" a="1"/>
  <c r="E260" i="12" s="1"/>
  <c r="E268" i="12" a="1"/>
  <c r="E268" i="12" s="1"/>
  <c r="E276" i="12" a="1"/>
  <c r="E276" i="12" s="1"/>
  <c r="E284" i="12" a="1"/>
  <c r="E284" i="12" s="1"/>
  <c r="E299" i="12" a="1"/>
  <c r="E299" i="12" s="1"/>
  <c r="E295" i="12" a="1"/>
  <c r="E295" i="12" s="1"/>
  <c r="E308" i="12" a="1"/>
  <c r="E308" i="12" s="1"/>
  <c r="E316" i="12" a="1"/>
  <c r="E316" i="12" s="1"/>
  <c r="E324" i="12" a="1"/>
  <c r="E324" i="12" s="1"/>
  <c r="E332" i="12" a="1"/>
  <c r="E332" i="12" s="1"/>
  <c r="E340" i="12" a="1"/>
  <c r="E340" i="12" s="1"/>
  <c r="E348" i="12" a="1"/>
  <c r="E348" i="12" s="1"/>
  <c r="E356" i="12" a="1"/>
  <c r="E356" i="12" s="1"/>
  <c r="E364" i="12" a="1"/>
  <c r="E364" i="12" s="1"/>
  <c r="E372" i="12" a="1"/>
  <c r="E372" i="12" s="1"/>
  <c r="E380" i="12" a="1"/>
  <c r="E380" i="12" s="1"/>
  <c r="E388" i="12" a="1"/>
  <c r="E388" i="12" s="1"/>
  <c r="E396" i="12" a="1"/>
  <c r="E396" i="12" s="1"/>
  <c r="E404" i="12" a="1"/>
  <c r="E404" i="12" s="1"/>
  <c r="E412" i="12" a="1"/>
  <c r="E412" i="12" s="1"/>
  <c r="E420" i="12" a="1"/>
  <c r="E420" i="12" s="1"/>
  <c r="E430" i="12" a="1"/>
  <c r="E430" i="12" s="1"/>
  <c r="E438" i="12" a="1"/>
  <c r="E438" i="12" s="1"/>
  <c r="E24" i="12" a="1"/>
  <c r="E24" i="12" s="1"/>
  <c r="E70" i="12" a="1"/>
  <c r="E70" i="12" s="1"/>
  <c r="E120" i="12" a="1"/>
  <c r="E120" i="12" s="1"/>
  <c r="E180" i="12" a="1"/>
  <c r="E180" i="12" s="1"/>
  <c r="E281" i="12" a="1"/>
  <c r="E281" i="12" s="1"/>
  <c r="E353" i="12" a="1"/>
  <c r="E353" i="12" s="1"/>
  <c r="E417" i="12" a="1"/>
  <c r="E417" i="12" s="1"/>
  <c r="E20" i="12" a="1"/>
  <c r="E20" i="12" s="1"/>
  <c r="E29" i="12" a="1"/>
  <c r="E29" i="12" s="1"/>
  <c r="E35" i="12" a="1"/>
  <c r="E35" i="12" s="1"/>
  <c r="E48" i="12" a="1"/>
  <c r="E48" i="12" s="1"/>
  <c r="E58" i="12" a="1"/>
  <c r="E58" i="12" s="1"/>
  <c r="E66" i="12" a="1"/>
  <c r="E66" i="12" s="1"/>
  <c r="E74" i="12" a="1"/>
  <c r="E74" i="12" s="1"/>
  <c r="E83" i="12" a="1"/>
  <c r="E83" i="12" s="1"/>
  <c r="E91" i="12" a="1"/>
  <c r="E91" i="12" s="1"/>
  <c r="E99" i="12" a="1"/>
  <c r="E99" i="12" s="1"/>
  <c r="E107" i="12" a="1"/>
  <c r="E107" i="12" s="1"/>
  <c r="E116" i="12" a="1"/>
  <c r="E116" i="12" s="1"/>
  <c r="E125" i="12" a="1"/>
  <c r="E125" i="12" s="1"/>
  <c r="E134" i="12" a="1"/>
  <c r="E134" i="12" s="1"/>
  <c r="E143" i="12" a="1"/>
  <c r="E143" i="12" s="1"/>
  <c r="E151" i="12" a="1"/>
  <c r="E151" i="12" s="1"/>
  <c r="E159" i="12" a="1"/>
  <c r="E159" i="12" s="1"/>
  <c r="E168" i="12" a="1"/>
  <c r="E168" i="12" s="1"/>
  <c r="E173" i="12" a="1"/>
  <c r="E173" i="12" s="1"/>
  <c r="E185" i="12" a="1"/>
  <c r="E185" i="12" s="1"/>
  <c r="E194" i="12" a="1"/>
  <c r="E194" i="12" s="1"/>
  <c r="E203" i="12" a="1"/>
  <c r="E203" i="12" s="1"/>
  <c r="E211" i="12" a="1"/>
  <c r="E211" i="12" s="1"/>
  <c r="E219" i="12" a="1"/>
  <c r="E219" i="12" s="1"/>
  <c r="E228" i="12" a="1"/>
  <c r="E228" i="12" s="1"/>
  <c r="E236" i="12" a="1"/>
  <c r="E236" i="12" s="1"/>
  <c r="E244" i="12" a="1"/>
  <c r="E244" i="12" s="1"/>
  <c r="E253" i="12" a="1"/>
  <c r="E253" i="12" s="1"/>
  <c r="E261" i="12" a="1"/>
  <c r="E261" i="12" s="1"/>
  <c r="E269" i="12" a="1"/>
  <c r="E269" i="12" s="1"/>
  <c r="E277" i="12" a="1"/>
  <c r="E277" i="12" s="1"/>
  <c r="E285" i="12" a="1"/>
  <c r="E285" i="12" s="1"/>
  <c r="E300" i="12" a="1"/>
  <c r="E300" i="12" s="1"/>
  <c r="E291" i="12" a="1"/>
  <c r="E291" i="12" s="1"/>
  <c r="E309" i="12" a="1"/>
  <c r="E309" i="12" s="1"/>
  <c r="E317" i="12" a="1"/>
  <c r="E317" i="12" s="1"/>
  <c r="E325" i="12" a="1"/>
  <c r="E325" i="12" s="1"/>
  <c r="E333" i="12" a="1"/>
  <c r="E333" i="12" s="1"/>
  <c r="E341" i="12" a="1"/>
  <c r="E341" i="12" s="1"/>
  <c r="E349" i="12" a="1"/>
  <c r="E349" i="12" s="1"/>
  <c r="E357" i="12" a="1"/>
  <c r="E357" i="12" s="1"/>
  <c r="E365" i="12" a="1"/>
  <c r="E365" i="12" s="1"/>
  <c r="E373" i="12" a="1"/>
  <c r="E373" i="12" s="1"/>
  <c r="E381" i="12" a="1"/>
  <c r="E381" i="12" s="1"/>
  <c r="E389" i="12" a="1"/>
  <c r="E389" i="12" s="1"/>
  <c r="E397" i="12" a="1"/>
  <c r="E397" i="12" s="1"/>
  <c r="E405" i="12" a="1"/>
  <c r="E405" i="12" s="1"/>
  <c r="E413" i="12" a="1"/>
  <c r="E413" i="12" s="1"/>
  <c r="E422" i="12" a="1"/>
  <c r="E422" i="12" s="1"/>
  <c r="E431" i="12" a="1"/>
  <c r="E431" i="12" s="1"/>
  <c r="E440" i="12" a="1"/>
  <c r="E440" i="12" s="1"/>
  <c r="E61" i="12" a="1"/>
  <c r="E61" i="12" s="1"/>
  <c r="E103" i="12" a="1"/>
  <c r="E103" i="12" s="1"/>
  <c r="E164" i="12" a="1"/>
  <c r="E164" i="12" s="1"/>
  <c r="E207" i="12" a="1"/>
  <c r="E207" i="12" s="1"/>
  <c r="E289" i="12" a="1"/>
  <c r="E289" i="12" s="1"/>
  <c r="E377" i="12" a="1"/>
  <c r="E377" i="12" s="1"/>
  <c r="E409" i="12" a="1"/>
  <c r="E409" i="12" s="1"/>
  <c r="E22" i="12" a="1"/>
  <c r="E22" i="12" s="1"/>
  <c r="E30" i="12" a="1"/>
  <c r="E30" i="12" s="1"/>
  <c r="E40" i="12" a="1"/>
  <c r="E40" i="12" s="1"/>
  <c r="E47" i="12" a="1"/>
  <c r="E47" i="12" s="1"/>
  <c r="E59" i="12" a="1"/>
  <c r="E59" i="12" s="1"/>
  <c r="E67" i="12" a="1"/>
  <c r="E67" i="12" s="1"/>
  <c r="E75" i="12" a="1"/>
  <c r="E75" i="12" s="1"/>
  <c r="E84" i="12" a="1"/>
  <c r="E84" i="12" s="1"/>
  <c r="E92" i="12" a="1"/>
  <c r="E92" i="12" s="1"/>
  <c r="E100" i="12" a="1"/>
  <c r="E100" i="12" s="1"/>
  <c r="E108" i="12" a="1"/>
  <c r="E108" i="12" s="1"/>
  <c r="E117" i="12" a="1"/>
  <c r="E117" i="12" s="1"/>
  <c r="E126" i="12" a="1"/>
  <c r="E126" i="12" s="1"/>
  <c r="E135" i="12" a="1"/>
  <c r="E135" i="12" s="1"/>
  <c r="E144" i="12" a="1"/>
  <c r="E144" i="12" s="1"/>
  <c r="E152" i="12" a="1"/>
  <c r="E152" i="12" s="1"/>
  <c r="E160" i="12" a="1"/>
  <c r="E160" i="12" s="1"/>
  <c r="E177" i="12" a="1"/>
  <c r="E177" i="12" s="1"/>
  <c r="E174" i="12" a="1"/>
  <c r="E174" i="12" s="1"/>
  <c r="E186" i="12" a="1"/>
  <c r="E186" i="12" s="1"/>
  <c r="E195" i="12" a="1"/>
  <c r="E195" i="12" s="1"/>
  <c r="E204" i="12" a="1"/>
  <c r="E204" i="12" s="1"/>
  <c r="E212" i="12" a="1"/>
  <c r="E212" i="12" s="1"/>
  <c r="E221" i="12" a="1"/>
  <c r="E221" i="12" s="1"/>
  <c r="E229" i="12" a="1"/>
  <c r="E229" i="12" s="1"/>
  <c r="E237" i="12" a="1"/>
  <c r="E237" i="12" s="1"/>
  <c r="E245" i="12" a="1"/>
  <c r="E245" i="12" s="1"/>
  <c r="E254" i="12" a="1"/>
  <c r="E254" i="12" s="1"/>
  <c r="E262" i="12" a="1"/>
  <c r="E262" i="12" s="1"/>
  <c r="E270" i="12" a="1"/>
  <c r="E270" i="12" s="1"/>
  <c r="E278" i="12" a="1"/>
  <c r="E278" i="12" s="1"/>
  <c r="E286" i="12" a="1"/>
  <c r="E286" i="12" s="1"/>
  <c r="E297" i="12" a="1"/>
  <c r="E297" i="12" s="1"/>
  <c r="E293" i="12" a="1"/>
  <c r="E293" i="12" s="1"/>
  <c r="E310" i="12" a="1"/>
  <c r="E310" i="12" s="1"/>
  <c r="E318" i="12" a="1"/>
  <c r="E318" i="12" s="1"/>
  <c r="E326" i="12" a="1"/>
  <c r="E326" i="12" s="1"/>
  <c r="E334" i="12" a="1"/>
  <c r="E334" i="12" s="1"/>
  <c r="E342" i="12" a="1"/>
  <c r="E342" i="12" s="1"/>
  <c r="E350" i="12" a="1"/>
  <c r="E350" i="12" s="1"/>
  <c r="E358" i="12" a="1"/>
  <c r="E358" i="12" s="1"/>
  <c r="E366" i="12" a="1"/>
  <c r="E366" i="12" s="1"/>
  <c r="E374" i="12" a="1"/>
  <c r="E374" i="12" s="1"/>
  <c r="E382" i="12" a="1"/>
  <c r="E382" i="12" s="1"/>
  <c r="E390" i="12" a="1"/>
  <c r="E390" i="12" s="1"/>
  <c r="E398" i="12" a="1"/>
  <c r="E398" i="12" s="1"/>
  <c r="E406" i="12" a="1"/>
  <c r="E406" i="12" s="1"/>
  <c r="E414" i="12" a="1"/>
  <c r="E414" i="12" s="1"/>
  <c r="E424" i="12" a="1"/>
  <c r="E424" i="12" s="1"/>
  <c r="E432" i="12" a="1"/>
  <c r="E432" i="12" s="1"/>
  <c r="E442" i="12" a="1"/>
  <c r="E442" i="12" s="1"/>
  <c r="E37" i="12" a="1"/>
  <c r="E37" i="12" s="1"/>
  <c r="E87" i="12" a="1"/>
  <c r="E87" i="12" s="1"/>
  <c r="E129" i="12" a="1"/>
  <c r="E129" i="12" s="1"/>
  <c r="E190" i="12" a="1"/>
  <c r="E190" i="12" s="1"/>
  <c r="E249" i="12" a="1"/>
  <c r="E249" i="12" s="1"/>
  <c r="E305" i="12" a="1"/>
  <c r="E305" i="12" s="1"/>
  <c r="E337" i="12" a="1"/>
  <c r="E337" i="12" s="1"/>
  <c r="E401" i="12" a="1"/>
  <c r="E401" i="12" s="1"/>
  <c r="E23" i="12" a="1"/>
  <c r="E23" i="12" s="1"/>
  <c r="E31" i="12" a="1"/>
  <c r="E31" i="12" s="1"/>
  <c r="E41" i="12" a="1"/>
  <c r="E41" i="12" s="1"/>
  <c r="E49" i="12" a="1"/>
  <c r="E49" i="12" s="1"/>
  <c r="E63" i="12" a="1"/>
  <c r="E63" i="12" s="1"/>
  <c r="E68" i="12" a="1"/>
  <c r="E68" i="12" s="1"/>
  <c r="E76" i="12" a="1"/>
  <c r="E76" i="12" s="1"/>
  <c r="E85" i="12" a="1"/>
  <c r="E85" i="12" s="1"/>
  <c r="E93" i="12" a="1"/>
  <c r="E93" i="12" s="1"/>
  <c r="E101" i="12" a="1"/>
  <c r="E101" i="12" s="1"/>
  <c r="E109" i="12" a="1"/>
  <c r="E109" i="12" s="1"/>
  <c r="E118" i="12" a="1"/>
  <c r="E118" i="12" s="1"/>
  <c r="E127" i="12" a="1"/>
  <c r="E127" i="12" s="1"/>
  <c r="E137" i="12" a="1"/>
  <c r="E137" i="12" s="1"/>
  <c r="E145" i="12" a="1"/>
  <c r="E145" i="12" s="1"/>
  <c r="E153" i="12" a="1"/>
  <c r="E153" i="12" s="1"/>
  <c r="E161" i="12" a="1"/>
  <c r="E161" i="12" s="1"/>
  <c r="E178" i="12" a="1"/>
  <c r="E178" i="12" s="1"/>
  <c r="E172" i="12" a="1"/>
  <c r="E172" i="12" s="1"/>
  <c r="E188" i="12" a="1"/>
  <c r="E188" i="12" s="1"/>
  <c r="E196" i="12" a="1"/>
  <c r="E196" i="12" s="1"/>
  <c r="E205" i="12" a="1"/>
  <c r="E205" i="12" s="1"/>
  <c r="E213" i="12" a="1"/>
  <c r="E213" i="12" s="1"/>
  <c r="E222" i="12" a="1"/>
  <c r="E222" i="12" s="1"/>
  <c r="E230" i="12" a="1"/>
  <c r="E230" i="12" s="1"/>
  <c r="E238" i="12" a="1"/>
  <c r="E238" i="12" s="1"/>
  <c r="E255" i="12" a="1"/>
  <c r="E255" i="12" s="1"/>
  <c r="E263" i="12" a="1"/>
  <c r="E263" i="12" s="1"/>
  <c r="E271" i="12" a="1"/>
  <c r="E271" i="12" s="1"/>
  <c r="E279" i="12" a="1"/>
  <c r="E279" i="12" s="1"/>
  <c r="E287" i="12" a="1"/>
  <c r="E287" i="12" s="1"/>
  <c r="E301" i="12" a="1"/>
  <c r="E301" i="12" s="1"/>
  <c r="E292" i="12" a="1"/>
  <c r="E292" i="12" s="1"/>
  <c r="E311" i="12" a="1"/>
  <c r="E311" i="12" s="1"/>
  <c r="E319" i="12" a="1"/>
  <c r="E319" i="12" s="1"/>
  <c r="E327" i="12" a="1"/>
  <c r="E327" i="12" s="1"/>
  <c r="E335" i="12" a="1"/>
  <c r="E335" i="12" s="1"/>
  <c r="E343" i="12" a="1"/>
  <c r="E343" i="12" s="1"/>
  <c r="E351" i="12" a="1"/>
  <c r="E351" i="12" s="1"/>
  <c r="E359" i="12" a="1"/>
  <c r="E359" i="12" s="1"/>
  <c r="E369" i="12" a="1"/>
  <c r="E369" i="12" s="1"/>
  <c r="E375" i="12" a="1"/>
  <c r="E375" i="12" s="1"/>
  <c r="E383" i="12" a="1"/>
  <c r="E383" i="12" s="1"/>
  <c r="E391" i="12" a="1"/>
  <c r="E391" i="12" s="1"/>
  <c r="E399" i="12" a="1"/>
  <c r="E399" i="12" s="1"/>
  <c r="E407" i="12" a="1"/>
  <c r="E407" i="12" s="1"/>
  <c r="E415" i="12" a="1"/>
  <c r="E415" i="12" s="1"/>
  <c r="E425" i="12" a="1"/>
  <c r="E425" i="12" s="1"/>
  <c r="E433" i="12" a="1"/>
  <c r="E433" i="12" s="1"/>
  <c r="E444" i="12" a="1"/>
  <c r="E444" i="12" s="1"/>
  <c r="E43" i="12" a="1"/>
  <c r="E43" i="12" s="1"/>
  <c r="E95" i="12" a="1"/>
  <c r="E95" i="12" s="1"/>
  <c r="E139" i="12" a="1"/>
  <c r="E139" i="12" s="1"/>
  <c r="E199" i="12" a="1"/>
  <c r="E199" i="12" s="1"/>
  <c r="E240" i="12" a="1"/>
  <c r="E240" i="12" s="1"/>
  <c r="E294" i="12" a="1"/>
  <c r="E294" i="12" s="1"/>
  <c r="E329" i="12" a="1"/>
  <c r="E329" i="12" s="1"/>
  <c r="E393" i="12" a="1"/>
  <c r="E393" i="12" s="1"/>
  <c r="E27" i="12" a="1"/>
  <c r="E27" i="12" s="1"/>
  <c r="E32" i="12" a="1"/>
  <c r="E32" i="12" s="1"/>
  <c r="G33" i="12"/>
  <c r="E42" i="12" a="1"/>
  <c r="E42" i="12" s="1"/>
  <c r="E50" i="12" a="1"/>
  <c r="E50" i="12" s="1"/>
  <c r="E60" i="12" a="1"/>
  <c r="E60" i="12" s="1"/>
  <c r="E69" i="12" a="1"/>
  <c r="E69" i="12" s="1"/>
  <c r="E78" i="12" a="1"/>
  <c r="E78" i="12" s="1"/>
  <c r="E94" i="12" a="1"/>
  <c r="E94" i="12" s="1"/>
  <c r="E102" i="12" a="1"/>
  <c r="E102" i="12" s="1"/>
  <c r="E110" i="12" a="1"/>
  <c r="E110" i="12" s="1"/>
  <c r="E119" i="12" a="1"/>
  <c r="E119" i="12" s="1"/>
  <c r="E128" i="12" a="1"/>
  <c r="E128" i="12" s="1"/>
  <c r="E138" i="12" a="1"/>
  <c r="E138" i="12" s="1"/>
  <c r="E146" i="12" a="1"/>
  <c r="E146" i="12" s="1"/>
  <c r="E154" i="12" a="1"/>
  <c r="E154" i="12" s="1"/>
  <c r="E162" i="12" a="1"/>
  <c r="E162" i="12" s="1"/>
  <c r="E179" i="12" a="1"/>
  <c r="E179" i="12" s="1"/>
  <c r="E170" i="12" a="1"/>
  <c r="E170" i="12" s="1"/>
  <c r="E189" i="12" a="1"/>
  <c r="E189" i="12" s="1"/>
  <c r="E197" i="12" a="1"/>
  <c r="E197" i="12" s="1"/>
  <c r="E206" i="12" a="1"/>
  <c r="E206" i="12" s="1"/>
  <c r="E214" i="12" a="1"/>
  <c r="E214" i="12" s="1"/>
  <c r="E223" i="12" a="1"/>
  <c r="E223" i="12" s="1"/>
  <c r="E231" i="12" a="1"/>
  <c r="E231" i="12" s="1"/>
  <c r="E239" i="12" a="1"/>
  <c r="E239" i="12" s="1"/>
  <c r="E248" i="12" a="1"/>
  <c r="E248" i="12" s="1"/>
  <c r="E256" i="12" a="1"/>
  <c r="E256" i="12" s="1"/>
  <c r="E264" i="12" a="1"/>
  <c r="E264" i="12" s="1"/>
  <c r="E272" i="12" a="1"/>
  <c r="E272" i="12" s="1"/>
  <c r="E280" i="12" a="1"/>
  <c r="E280" i="12" s="1"/>
  <c r="E288" i="12" a="1"/>
  <c r="E288" i="12" s="1"/>
  <c r="E302" i="12" a="1"/>
  <c r="E302" i="12" s="1"/>
  <c r="E304" i="12" a="1"/>
  <c r="E304" i="12" s="1"/>
  <c r="E312" i="12" a="1"/>
  <c r="E312" i="12" s="1"/>
  <c r="E320" i="12" a="1"/>
  <c r="E320" i="12" s="1"/>
  <c r="E328" i="12" a="1"/>
  <c r="E328" i="12" s="1"/>
  <c r="E336" i="12" a="1"/>
  <c r="E336" i="12" s="1"/>
  <c r="E344" i="12" a="1"/>
  <c r="E344" i="12" s="1"/>
  <c r="E352" i="12" a="1"/>
  <c r="E352" i="12" s="1"/>
  <c r="E360" i="12" a="1"/>
  <c r="E360" i="12" s="1"/>
  <c r="E370" i="12" a="1"/>
  <c r="E370" i="12" s="1"/>
  <c r="E376" i="12" a="1"/>
  <c r="E376" i="12" s="1"/>
  <c r="E384" i="12" a="1"/>
  <c r="E384" i="12" s="1"/>
  <c r="E392" i="12" a="1"/>
  <c r="E392" i="12" s="1"/>
  <c r="E400" i="12" a="1"/>
  <c r="E400" i="12" s="1"/>
  <c r="E408" i="12" a="1"/>
  <c r="E408" i="12" s="1"/>
  <c r="E416" i="12" a="1"/>
  <c r="E416" i="12" s="1"/>
  <c r="E426" i="12" a="1"/>
  <c r="E426" i="12" s="1"/>
  <c r="E434" i="12" a="1"/>
  <c r="E434" i="12" s="1"/>
  <c r="E17" i="13" a="1"/>
  <c r="E17" i="13" s="1"/>
  <c r="E25" i="13" a="1"/>
  <c r="E25" i="13" s="1"/>
  <c r="E35" i="13" a="1"/>
  <c r="E35" i="13" s="1"/>
  <c r="E46" i="13" a="1"/>
  <c r="E46" i="13" s="1"/>
  <c r="E63" i="13" a="1"/>
  <c r="E63" i="13" s="1"/>
  <c r="E38" i="13" a="1"/>
  <c r="E38" i="13" s="1"/>
  <c r="E15" i="13" a="1"/>
  <c r="E15" i="13" s="1"/>
  <c r="E26" i="13" a="1"/>
  <c r="E26" i="13" s="1"/>
  <c r="E37" i="13" a="1"/>
  <c r="E37" i="13" s="1"/>
  <c r="E47" i="13" a="1"/>
  <c r="E47" i="13" s="1"/>
  <c r="E27" i="13" a="1"/>
  <c r="E27" i="13" s="1"/>
  <c r="E19" i="13" a="1"/>
  <c r="E19" i="13" s="1"/>
  <c r="E30" i="13" a="1"/>
  <c r="E30" i="13" s="1"/>
  <c r="E41" i="13" a="1"/>
  <c r="E41" i="13" s="1"/>
  <c r="E53" i="13" a="1"/>
  <c r="E53" i="13" s="1"/>
  <c r="G55" i="13"/>
  <c r="E49" i="13" a="1"/>
  <c r="E49" i="13" s="1"/>
  <c r="E51" i="13" a="1"/>
  <c r="E51" i="13" s="1"/>
  <c r="E21" i="13" a="1"/>
  <c r="E21" i="13" s="1"/>
  <c r="E31" i="13" a="1"/>
  <c r="E31" i="13" s="1"/>
  <c r="E42" i="13" a="1"/>
  <c r="E42" i="13" s="1"/>
  <c r="E57" i="13" a="1"/>
  <c r="E57" i="13" s="1"/>
  <c r="E29" i="13" a="1"/>
  <c r="E29" i="13" s="1"/>
  <c r="E22" i="13" a="1"/>
  <c r="E22" i="13" s="1"/>
  <c r="E33" i="13" a="1"/>
  <c r="E33" i="13" s="1"/>
  <c r="E43" i="13" a="1"/>
  <c r="E43" i="13" s="1"/>
  <c r="E59" i="13" a="1"/>
  <c r="E59" i="13" s="1"/>
  <c r="E16" i="13" a="1"/>
  <c r="E16" i="13" s="1"/>
  <c r="E39" i="13" a="1"/>
  <c r="E39" i="13" s="1"/>
  <c r="E23" i="13" a="1"/>
  <c r="E23" i="13" s="1"/>
  <c r="E34" i="13" a="1"/>
  <c r="E34" i="13" s="1"/>
  <c r="E45" i="13" a="1"/>
  <c r="E45" i="13" s="1"/>
  <c r="E61" i="13" a="1"/>
  <c r="E61" i="13" s="1"/>
  <c r="G61" i="17"/>
  <c r="AA35" i="17" s="1"/>
  <c r="Z35" i="17" s="1"/>
  <c r="AC31" i="17"/>
  <c r="G74" i="17"/>
  <c r="F69" i="17"/>
  <c r="AC30" i="17"/>
  <c r="R2" i="12"/>
  <c r="R2" i="13"/>
  <c r="E442" i="11" a="1"/>
  <c r="E442" i="11" s="1"/>
  <c r="E63" i="11" a="1"/>
  <c r="E63" i="11" s="1"/>
  <c r="E39" i="11" a="1"/>
  <c r="E39" i="11" s="1"/>
  <c r="E44" i="11" a="1"/>
  <c r="E44" i="11" s="1"/>
  <c r="E31" i="11" a="1"/>
  <c r="E31" i="11" s="1"/>
  <c r="K18" i="13" l="1"/>
  <c r="G20" i="13"/>
  <c r="K20" i="13"/>
  <c r="J55" i="13"/>
  <c r="J18" i="13"/>
  <c r="J20" i="13"/>
  <c r="F33" i="12"/>
  <c r="J33" i="12"/>
  <c r="K52" i="12"/>
  <c r="J52" i="12"/>
  <c r="F52" i="12"/>
  <c r="G52" i="12"/>
  <c r="F55" i="13"/>
  <c r="F20" i="13"/>
  <c r="G18" i="13"/>
  <c r="F18" i="13"/>
  <c r="F74" i="17"/>
  <c r="G71" i="17"/>
  <c r="G83" i="17"/>
  <c r="G66" i="17"/>
  <c r="AE30" i="17" s="1"/>
  <c r="AD30" i="17" s="1"/>
  <c r="E32" i="11" a="1"/>
  <c r="E32" i="11" s="1"/>
  <c r="E30" i="11" a="1"/>
  <c r="E30" i="11" s="1"/>
  <c r="E29" i="11" a="1"/>
  <c r="E29" i="11" s="1"/>
  <c r="E28" i="11" a="1"/>
  <c r="E28" i="11" s="1"/>
  <c r="E25" i="11" a="1"/>
  <c r="E25" i="11" s="1"/>
  <c r="E26" i="11" a="1"/>
  <c r="E26" i="11" s="1"/>
  <c r="E24" i="11" a="1"/>
  <c r="E24" i="11" s="1"/>
  <c r="E27" i="11" a="1"/>
  <c r="E27" i="11" s="1"/>
  <c r="E23" i="11" a="1"/>
  <c r="E23" i="11" s="1"/>
  <c r="E22" i="11" a="1"/>
  <c r="E22" i="11" s="1"/>
  <c r="E19" i="11" a="1"/>
  <c r="E19" i="11" s="1"/>
  <c r="E18" i="11" a="1"/>
  <c r="E18" i="11" s="1"/>
  <c r="F80" i="17" l="1"/>
  <c r="F83" i="17"/>
  <c r="G76" i="17"/>
  <c r="E20" i="11" a="1"/>
  <c r="E20" i="11" s="1"/>
  <c r="F79" i="17" l="1"/>
  <c r="G80" i="17" s="1"/>
  <c r="AJ30" i="17" s="1"/>
  <c r="AI30" i="17" s="1"/>
  <c r="AH31" i="17"/>
  <c r="F88" i="17" l="1"/>
  <c r="AH30" i="17"/>
  <c r="C2" i="14"/>
  <c r="C5" i="14" l="1"/>
  <c r="C2" i="11"/>
  <c r="I5" i="11" s="1" a="1"/>
  <c r="I5" i="11" s="1"/>
  <c r="I13" i="11" s="1"/>
  <c r="C2" i="12"/>
  <c r="C2" i="13"/>
  <c r="I5" i="13" l="1" a="1"/>
  <c r="I5" i="13" s="1"/>
  <c r="I13" i="13" s="1"/>
  <c r="M5" i="13" a="1"/>
  <c r="M5" i="13" s="1"/>
  <c r="M13" i="13" s="1"/>
  <c r="I5" i="12" a="1"/>
  <c r="I5" i="12" s="1"/>
  <c r="I13" i="12" s="1"/>
  <c r="I5" i="14" a="1"/>
  <c r="I5" i="14" s="1"/>
  <c r="I13" i="14" s="1"/>
  <c r="H5" i="14" a="1"/>
  <c r="H5" i="14" s="1"/>
  <c r="H13" i="14" s="1"/>
  <c r="G5" i="14" a="1"/>
  <c r="G5" i="14" s="1"/>
  <c r="G13" i="14" s="1"/>
  <c r="F5" i="14" a="1"/>
  <c r="F5" i="14" s="1"/>
  <c r="F13" i="14" s="1"/>
  <c r="C5" i="11"/>
  <c r="C5" i="13"/>
  <c r="C5" i="12"/>
  <c r="G5" i="11" l="1" a="1"/>
  <c r="G5" i="11" s="1"/>
  <c r="G13" i="11" s="1"/>
  <c r="H5" i="11" a="1"/>
  <c r="H5" i="11" s="1"/>
  <c r="H13" i="11" s="1"/>
  <c r="F5" i="11" a="1"/>
  <c r="F5" i="11" s="1"/>
  <c r="F13" i="11" s="1"/>
  <c r="Q5" i="13" a="1"/>
  <c r="Q5" i="13" s="1"/>
  <c r="Q13" i="13" s="1"/>
  <c r="H5" i="13" a="1"/>
  <c r="H5" i="13" s="1"/>
  <c r="H13" i="13" s="1"/>
  <c r="I22" i="13"/>
  <c r="R5" i="12" a="1"/>
  <c r="R5" i="12" s="1"/>
  <c r="R13" i="12" s="1"/>
  <c r="L5" i="13" a="1"/>
  <c r="L5" i="13" s="1"/>
  <c r="L13" i="13" s="1"/>
  <c r="M53" i="13"/>
  <c r="R5" i="13" a="1"/>
  <c r="R5" i="13" s="1"/>
  <c r="R13" i="13" s="1"/>
  <c r="I434" i="12"/>
  <c r="H5" i="12" a="1"/>
  <c r="H5" i="12" s="1"/>
  <c r="H13" i="12" s="1"/>
  <c r="L5" i="12" a="1"/>
  <c r="L5" i="12" s="1"/>
  <c r="L13" i="12" s="1"/>
  <c r="M233" i="12"/>
  <c r="Q5" i="12" a="1"/>
  <c r="Q5" i="12" s="1"/>
  <c r="Q13" i="12" s="1"/>
  <c r="I96" i="11"/>
  <c r="I83" i="11"/>
  <c r="I93" i="11"/>
  <c r="I39" i="11"/>
  <c r="I35" i="11"/>
  <c r="I22" i="11"/>
  <c r="I109" i="11" l="1"/>
  <c r="I84" i="11"/>
  <c r="I166" i="11"/>
  <c r="I51" i="11"/>
  <c r="I71" i="11"/>
  <c r="I88" i="11"/>
  <c r="I49" i="11"/>
  <c r="L49" i="11" s="1"/>
  <c r="I221" i="11"/>
  <c r="I23" i="11"/>
  <c r="I172" i="11"/>
  <c r="I188" i="11"/>
  <c r="I18" i="11"/>
  <c r="I69" i="11"/>
  <c r="I101" i="11"/>
  <c r="L101" i="11" s="1"/>
  <c r="I139" i="11"/>
  <c r="I228" i="11"/>
  <c r="I45" i="11"/>
  <c r="I147" i="11"/>
  <c r="I138" i="11"/>
  <c r="I131" i="11"/>
  <c r="I90" i="11"/>
  <c r="L90" i="11" s="1"/>
  <c r="I40" i="11"/>
  <c r="I76" i="11"/>
  <c r="I108" i="11"/>
  <c r="L108" i="11" s="1"/>
  <c r="I114" i="11"/>
  <c r="I134" i="11"/>
  <c r="I145" i="11"/>
  <c r="L145" i="11" s="1"/>
  <c r="I135" i="11"/>
  <c r="I178" i="11"/>
  <c r="L178" i="11" s="1"/>
  <c r="I179" i="11"/>
  <c r="I107" i="11"/>
  <c r="I78" i="11"/>
  <c r="L78" i="11" s="1"/>
  <c r="I215" i="11"/>
  <c r="I37" i="11"/>
  <c r="I42" i="11"/>
  <c r="I85" i="11"/>
  <c r="I116" i="11"/>
  <c r="I174" i="11"/>
  <c r="I167" i="11"/>
  <c r="L167" i="11" s="1"/>
  <c r="I237" i="11"/>
  <c r="I26" i="11"/>
  <c r="I168" i="11"/>
  <c r="I56" i="11"/>
  <c r="I65" i="11"/>
  <c r="L65" i="11" s="1"/>
  <c r="I80" i="11"/>
  <c r="L80" i="11" s="1"/>
  <c r="I95" i="11"/>
  <c r="L95" i="11" s="1"/>
  <c r="I124" i="11"/>
  <c r="I99" i="11"/>
  <c r="L99" i="11" s="1"/>
  <c r="I41" i="11"/>
  <c r="L41" i="11" s="1"/>
  <c r="I48" i="11"/>
  <c r="L48" i="11" s="1"/>
  <c r="I55" i="11"/>
  <c r="L55" i="11" s="1"/>
  <c r="I63" i="11"/>
  <c r="I100" i="11"/>
  <c r="I79" i="11"/>
  <c r="I117" i="11"/>
  <c r="L117" i="11" s="1"/>
  <c r="I142" i="11"/>
  <c r="I161" i="11"/>
  <c r="I216" i="11"/>
  <c r="L216" i="11" s="1"/>
  <c r="I36" i="11"/>
  <c r="I144" i="11"/>
  <c r="I195" i="11"/>
  <c r="I29" i="11"/>
  <c r="L29" i="11" s="1"/>
  <c r="I59" i="11"/>
  <c r="I129" i="11"/>
  <c r="I176" i="11"/>
  <c r="I192" i="11"/>
  <c r="I201" i="11"/>
  <c r="I231" i="11"/>
  <c r="I28" i="11"/>
  <c r="L28" i="11" s="1"/>
  <c r="L174" i="11"/>
  <c r="L59" i="11"/>
  <c r="L88" i="11"/>
  <c r="I244" i="11"/>
  <c r="I297" i="11"/>
  <c r="I120" i="11"/>
  <c r="I160" i="11"/>
  <c r="I184" i="11"/>
  <c r="I214" i="11"/>
  <c r="I239" i="11"/>
  <c r="I46" i="11"/>
  <c r="I74" i="11"/>
  <c r="I125" i="11"/>
  <c r="I156" i="11"/>
  <c r="I173" i="11"/>
  <c r="I181" i="11"/>
  <c r="I202" i="11"/>
  <c r="I206" i="11"/>
  <c r="I200" i="11"/>
  <c r="I143" i="11"/>
  <c r="I153" i="11"/>
  <c r="I185" i="11"/>
  <c r="I98" i="11"/>
  <c r="I113" i="11"/>
  <c r="I157" i="11"/>
  <c r="L157" i="11" s="1"/>
  <c r="I170" i="11"/>
  <c r="I209" i="11"/>
  <c r="I189" i="11"/>
  <c r="I171" i="11"/>
  <c r="I182" i="11"/>
  <c r="I226" i="11"/>
  <c r="I225" i="11"/>
  <c r="I238" i="11"/>
  <c r="I112" i="11"/>
  <c r="I97" i="11"/>
  <c r="I118" i="11"/>
  <c r="I162" i="11"/>
  <c r="I150" i="11"/>
  <c r="I186" i="11"/>
  <c r="I203" i="11"/>
  <c r="I224" i="11"/>
  <c r="I245" i="11"/>
  <c r="I227" i="11"/>
  <c r="I268" i="11"/>
  <c r="I92" i="11"/>
  <c r="I127" i="11"/>
  <c r="I149" i="11"/>
  <c r="I193" i="11"/>
  <c r="I240" i="11"/>
  <c r="I273" i="11"/>
  <c r="I155" i="11"/>
  <c r="I175" i="11"/>
  <c r="I183" i="11"/>
  <c r="I212" i="11"/>
  <c r="I219" i="11"/>
  <c r="I191" i="11"/>
  <c r="I196" i="11"/>
  <c r="I68" i="11"/>
  <c r="I130" i="11"/>
  <c r="I158" i="11"/>
  <c r="I213" i="11"/>
  <c r="I194" i="11"/>
  <c r="I217" i="11"/>
  <c r="I204" i="11"/>
  <c r="I276" i="11"/>
  <c r="G52" i="11"/>
  <c r="I152" i="11"/>
  <c r="I165" i="11"/>
  <c r="I211" i="11"/>
  <c r="I199" i="11"/>
  <c r="I208" i="11"/>
  <c r="I308" i="11"/>
  <c r="I32" i="11"/>
  <c r="I82" i="11"/>
  <c r="I75" i="11"/>
  <c r="I81" i="11"/>
  <c r="I141" i="11"/>
  <c r="I148" i="11"/>
  <c r="I190" i="11"/>
  <c r="I210" i="11"/>
  <c r="I207" i="11"/>
  <c r="I232" i="11"/>
  <c r="I31" i="11"/>
  <c r="I146" i="11"/>
  <c r="I151" i="11"/>
  <c r="I205" i="11"/>
  <c r="I236" i="11"/>
  <c r="I262" i="11"/>
  <c r="I290" i="11"/>
  <c r="I104" i="11"/>
  <c r="I159" i="11"/>
  <c r="I180" i="11"/>
  <c r="I177" i="11"/>
  <c r="I218" i="11"/>
  <c r="I243" i="11"/>
  <c r="I235" i="11"/>
  <c r="I50" i="11"/>
  <c r="I119" i="11"/>
  <c r="I128" i="11"/>
  <c r="I126" i="11"/>
  <c r="I140" i="11"/>
  <c r="I154" i="11"/>
  <c r="I164" i="11"/>
  <c r="I234" i="11"/>
  <c r="I298" i="11"/>
  <c r="I292" i="11"/>
  <c r="I252" i="11"/>
  <c r="I266" i="11"/>
  <c r="I275" i="11"/>
  <c r="I278" i="11"/>
  <c r="I272" i="11"/>
  <c r="I259" i="11"/>
  <c r="I265" i="11"/>
  <c r="I270" i="11"/>
  <c r="I288" i="11"/>
  <c r="I248" i="11"/>
  <c r="I263" i="11"/>
  <c r="I282" i="11"/>
  <c r="I197" i="11"/>
  <c r="I233" i="11"/>
  <c r="I222" i="11"/>
  <c r="I285" i="11"/>
  <c r="I280" i="11"/>
  <c r="I254" i="11"/>
  <c r="I264" i="11"/>
  <c r="I249" i="11"/>
  <c r="I255" i="11"/>
  <c r="I253" i="11"/>
  <c r="I260" i="11"/>
  <c r="I300" i="11"/>
  <c r="I312" i="11"/>
  <c r="I267" i="11"/>
  <c r="L22" i="11"/>
  <c r="L42" i="11"/>
  <c r="L23" i="11"/>
  <c r="L139" i="11"/>
  <c r="L45" i="11"/>
  <c r="L84" i="11"/>
  <c r="L18" i="11"/>
  <c r="L83" i="11"/>
  <c r="L79" i="11"/>
  <c r="L215" i="11"/>
  <c r="L176" i="11"/>
  <c r="L116" i="11"/>
  <c r="L93" i="11"/>
  <c r="L109" i="11"/>
  <c r="L63" i="11"/>
  <c r="L69" i="11"/>
  <c r="L71" i="11"/>
  <c r="L37" i="11"/>
  <c r="L35" i="11"/>
  <c r="L36" i="11"/>
  <c r="L39" i="11"/>
  <c r="L26" i="11"/>
  <c r="I169" i="12"/>
  <c r="M169" i="12"/>
  <c r="I54" i="13"/>
  <c r="I335" i="11"/>
  <c r="I336" i="11"/>
  <c r="I241" i="11"/>
  <c r="I223" i="11"/>
  <c r="I242" i="11"/>
  <c r="I287" i="11"/>
  <c r="I293" i="11"/>
  <c r="I229" i="11"/>
  <c r="I230" i="11"/>
  <c r="I251" i="11"/>
  <c r="K24" i="14"/>
  <c r="K32" i="14"/>
  <c r="K23" i="14"/>
  <c r="K202" i="14"/>
  <c r="K35" i="14"/>
  <c r="K59" i="14"/>
  <c r="K144" i="14"/>
  <c r="K169" i="14"/>
  <c r="K164" i="14"/>
  <c r="K106" i="14"/>
  <c r="K30" i="14"/>
  <c r="K42" i="14"/>
  <c r="K46" i="14"/>
  <c r="K61" i="14"/>
  <c r="K45" i="14"/>
  <c r="K79" i="14"/>
  <c r="K140" i="14"/>
  <c r="K117" i="14"/>
  <c r="K146" i="14"/>
  <c r="K124" i="14"/>
  <c r="K126" i="14"/>
  <c r="K158" i="14"/>
  <c r="K205" i="14"/>
  <c r="K37" i="14"/>
  <c r="K22" i="14"/>
  <c r="K49" i="14"/>
  <c r="K54" i="14"/>
  <c r="K107" i="14"/>
  <c r="K129" i="14"/>
  <c r="K177" i="14"/>
  <c r="K207" i="14"/>
  <c r="K210" i="14"/>
  <c r="K64" i="14"/>
  <c r="K112" i="14"/>
  <c r="K121" i="14"/>
  <c r="K191" i="14"/>
  <c r="K66" i="14"/>
  <c r="K67" i="14"/>
  <c r="K75" i="14"/>
  <c r="K76" i="14"/>
  <c r="K83" i="14"/>
  <c r="K134" i="14"/>
  <c r="K172" i="14"/>
  <c r="K167" i="14"/>
  <c r="K102" i="14"/>
  <c r="K137" i="14"/>
  <c r="K148" i="14"/>
  <c r="K179" i="14"/>
  <c r="K168" i="14"/>
  <c r="K119" i="14"/>
  <c r="K18" i="14"/>
  <c r="K20" i="14"/>
  <c r="K44" i="14"/>
  <c r="K91" i="14"/>
  <c r="K122" i="14"/>
  <c r="K147" i="14"/>
  <c r="K174" i="14"/>
  <c r="K65" i="14"/>
  <c r="K74" i="14"/>
  <c r="K84" i="14"/>
  <c r="K141" i="14"/>
  <c r="K135" i="14"/>
  <c r="K154" i="14"/>
  <c r="K170" i="14"/>
  <c r="K189" i="14"/>
  <c r="K29" i="14"/>
  <c r="K60" i="14"/>
  <c r="K89" i="14"/>
  <c r="K123" i="14"/>
  <c r="K145" i="14"/>
  <c r="K171" i="14"/>
  <c r="K203" i="14"/>
  <c r="K92" i="14"/>
  <c r="K113" i="14"/>
  <c r="K118" i="14"/>
  <c r="K50" i="14"/>
  <c r="K57" i="14"/>
  <c r="K81" i="14"/>
  <c r="K110" i="14"/>
  <c r="K103" i="14"/>
  <c r="K155" i="14"/>
  <c r="K178" i="14"/>
  <c r="K132" i="14"/>
  <c r="K80" i="14"/>
  <c r="K104" i="14"/>
  <c r="K101" i="14"/>
  <c r="K149" i="14"/>
  <c r="K116" i="14"/>
  <c r="K138" i="14"/>
  <c r="K160" i="14"/>
  <c r="K187" i="14"/>
  <c r="K85" i="14"/>
  <c r="K130" i="14"/>
  <c r="K136" i="14"/>
  <c r="K175" i="14"/>
  <c r="K153" i="14"/>
  <c r="K188" i="14"/>
  <c r="K190" i="14"/>
  <c r="K43" i="14"/>
  <c r="K58" i="14"/>
  <c r="K33" i="14"/>
  <c r="K28" i="14"/>
  <c r="K77" i="14"/>
  <c r="K90" i="14"/>
  <c r="K156" i="14"/>
  <c r="K186" i="14"/>
  <c r="K206" i="14"/>
  <c r="K27" i="14"/>
  <c r="K105" i="14"/>
  <c r="K163" i="14"/>
  <c r="K198" i="14"/>
  <c r="K26" i="14"/>
  <c r="K19" i="14"/>
  <c r="K41" i="14"/>
  <c r="K133" i="14"/>
  <c r="K159" i="14"/>
  <c r="K209" i="14"/>
  <c r="K204" i="14"/>
  <c r="K208" i="14"/>
  <c r="K36" i="14"/>
  <c r="K17" i="14"/>
  <c r="K78" i="14"/>
  <c r="K82" i="14"/>
  <c r="K108" i="14"/>
  <c r="K143" i="14"/>
  <c r="K157" i="14"/>
  <c r="K176" i="14"/>
  <c r="K31" i="14"/>
  <c r="K34" i="14"/>
  <c r="K21" i="14"/>
  <c r="K51" i="14"/>
  <c r="K63" i="14"/>
  <c r="K100" i="14"/>
  <c r="K152" i="14"/>
  <c r="K180" i="14"/>
  <c r="K165" i="14"/>
  <c r="K166" i="14"/>
  <c r="K197" i="14"/>
  <c r="K201" i="14"/>
  <c r="K25" i="14"/>
  <c r="K62" i="14"/>
  <c r="K109" i="14"/>
  <c r="K125" i="14"/>
  <c r="K120" i="14"/>
  <c r="K173" i="14"/>
  <c r="K38" i="14"/>
  <c r="K88" i="14"/>
  <c r="K111" i="14"/>
  <c r="K142" i="14"/>
  <c r="K127" i="14"/>
  <c r="K128" i="14"/>
  <c r="K131" i="14"/>
  <c r="K139" i="14"/>
  <c r="K183" i="14"/>
  <c r="I351" i="11"/>
  <c r="I316" i="11"/>
  <c r="I355" i="11"/>
  <c r="I348" i="11"/>
  <c r="I417" i="11"/>
  <c r="I408" i="11"/>
  <c r="I301" i="11"/>
  <c r="I372" i="11"/>
  <c r="I319" i="11"/>
  <c r="I333" i="11"/>
  <c r="I400" i="11"/>
  <c r="I306" i="11"/>
  <c r="I279" i="11"/>
  <c r="I303" i="11"/>
  <c r="I291" i="11"/>
  <c r="I323" i="11"/>
  <c r="I258" i="11"/>
  <c r="I269" i="11"/>
  <c r="I296" i="11"/>
  <c r="I321" i="11"/>
  <c r="I345" i="11"/>
  <c r="I331" i="11"/>
  <c r="I369" i="11"/>
  <c r="I403" i="11"/>
  <c r="I396" i="11"/>
  <c r="I367" i="11"/>
  <c r="M142" i="12"/>
  <c r="S437" i="12"/>
  <c r="T437" i="12" s="1"/>
  <c r="M27" i="12"/>
  <c r="I19" i="13"/>
  <c r="I102" i="12"/>
  <c r="I45" i="13"/>
  <c r="I42" i="13"/>
  <c r="I51" i="13"/>
  <c r="I16" i="13"/>
  <c r="I41" i="13"/>
  <c r="M50" i="12"/>
  <c r="M68" i="12"/>
  <c r="M399" i="12"/>
  <c r="I95" i="12"/>
  <c r="I174" i="12"/>
  <c r="I372" i="12"/>
  <c r="I270" i="12"/>
  <c r="I418" i="12"/>
  <c r="I217" i="12"/>
  <c r="I306" i="12"/>
  <c r="I98" i="12"/>
  <c r="I278" i="12"/>
  <c r="I403" i="12"/>
  <c r="I85" i="12"/>
  <c r="M183" i="12"/>
  <c r="I283" i="12"/>
  <c r="I137" i="12"/>
  <c r="I29" i="13"/>
  <c r="M110" i="12"/>
  <c r="M311" i="12"/>
  <c r="M74" i="12"/>
  <c r="M156" i="12"/>
  <c r="M203" i="12"/>
  <c r="M394" i="12"/>
  <c r="I114" i="12"/>
  <c r="I343" i="12"/>
  <c r="I87" i="12"/>
  <c r="I184" i="12"/>
  <c r="I227" i="12"/>
  <c r="I324" i="12"/>
  <c r="I65" i="12"/>
  <c r="M217" i="12"/>
  <c r="M252" i="12"/>
  <c r="M358" i="12"/>
  <c r="M345" i="12"/>
  <c r="M331" i="12"/>
  <c r="M165" i="12"/>
  <c r="M431" i="12"/>
  <c r="M374" i="12"/>
  <c r="M412" i="12"/>
  <c r="M191" i="12"/>
  <c r="M433" i="12"/>
  <c r="M234" i="12"/>
  <c r="I120" i="12"/>
  <c r="I142" i="12"/>
  <c r="I353" i="12"/>
  <c r="I139" i="12"/>
  <c r="M237" i="12"/>
  <c r="M87" i="12"/>
  <c r="M118" i="12"/>
  <c r="M367" i="12"/>
  <c r="M127" i="12"/>
  <c r="M207" i="12"/>
  <c r="I192" i="12"/>
  <c r="I280" i="12"/>
  <c r="I416" i="12"/>
  <c r="I81" i="12"/>
  <c r="I313" i="12"/>
  <c r="I131" i="12"/>
  <c r="M264" i="12"/>
  <c r="M229" i="12"/>
  <c r="M84" i="12"/>
  <c r="M172" i="12"/>
  <c r="M55" i="12"/>
  <c r="M248" i="12"/>
  <c r="I322" i="12"/>
  <c r="I395" i="12"/>
  <c r="I183" i="12"/>
  <c r="I92" i="12"/>
  <c r="I125" i="12"/>
  <c r="I277" i="12"/>
  <c r="M43" i="12"/>
  <c r="M363" i="12"/>
  <c r="M108" i="12"/>
  <c r="M145" i="12"/>
  <c r="M279" i="12"/>
  <c r="M223" i="12"/>
  <c r="I124" i="12"/>
  <c r="I245" i="12"/>
  <c r="I289" i="12"/>
  <c r="I69" i="12"/>
  <c r="I371" i="12"/>
  <c r="I76" i="12"/>
  <c r="M37" i="12"/>
  <c r="M148" i="12"/>
  <c r="M285" i="12"/>
  <c r="M73" i="12"/>
  <c r="M298" i="12"/>
  <c r="M130" i="12"/>
  <c r="I94" i="12"/>
  <c r="I367" i="12"/>
  <c r="I318" i="12"/>
  <c r="I235" i="12"/>
  <c r="I276" i="12"/>
  <c r="I375" i="12"/>
  <c r="M125" i="12"/>
  <c r="M389" i="12"/>
  <c r="M133" i="12"/>
  <c r="M67" i="12"/>
  <c r="M100" i="12"/>
  <c r="M197" i="12"/>
  <c r="I218" i="12"/>
  <c r="I417" i="12"/>
  <c r="I252" i="12"/>
  <c r="I170" i="12"/>
  <c r="I369" i="12"/>
  <c r="I91" i="12"/>
  <c r="M424" i="12"/>
  <c r="M353" i="12"/>
  <c r="M375" i="12"/>
  <c r="M397" i="12"/>
  <c r="M249" i="12"/>
  <c r="M239" i="12"/>
  <c r="I144" i="12"/>
  <c r="I340" i="12"/>
  <c r="I211" i="12"/>
  <c r="I45" i="12"/>
  <c r="I167" i="12"/>
  <c r="I104" i="12"/>
  <c r="M231" i="12"/>
  <c r="M167" i="12"/>
  <c r="M284" i="12"/>
  <c r="M170" i="12"/>
  <c r="M46" i="12"/>
  <c r="M418" i="12"/>
  <c r="I362" i="12"/>
  <c r="I305" i="12"/>
  <c r="I337" i="12"/>
  <c r="I107" i="12"/>
  <c r="I378" i="12"/>
  <c r="I269" i="12"/>
  <c r="M253" i="12"/>
  <c r="M260" i="12"/>
  <c r="M324" i="12"/>
  <c r="M162" i="12"/>
  <c r="M432" i="12"/>
  <c r="M236" i="12"/>
  <c r="I206" i="12"/>
  <c r="I20" i="12"/>
  <c r="I243" i="12"/>
  <c r="I412" i="12"/>
  <c r="I342" i="12"/>
  <c r="I147" i="12"/>
  <c r="M396" i="12"/>
  <c r="M19" i="12"/>
  <c r="M72" i="12"/>
  <c r="M24" i="12"/>
  <c r="M195" i="12"/>
  <c r="M30" i="12"/>
  <c r="I186" i="12"/>
  <c r="I119" i="12"/>
  <c r="I55" i="12"/>
  <c r="I330" i="12"/>
  <c r="I63" i="12"/>
  <c r="I216" i="12"/>
  <c r="M404" i="12"/>
  <c r="M70" i="12"/>
  <c r="M141" i="12"/>
  <c r="M104" i="12"/>
  <c r="M60" i="12"/>
  <c r="M381" i="12"/>
  <c r="I123" i="12"/>
  <c r="I359" i="12"/>
  <c r="I426" i="12"/>
  <c r="I35" i="12"/>
  <c r="I56" i="12"/>
  <c r="I66" i="12"/>
  <c r="I23" i="13"/>
  <c r="M137" i="12"/>
  <c r="M44" i="12"/>
  <c r="M356" i="12"/>
  <c r="M89" i="12"/>
  <c r="M289" i="12"/>
  <c r="M186" i="12"/>
  <c r="I173" i="12"/>
  <c r="I145" i="12"/>
  <c r="I250" i="12"/>
  <c r="I200" i="12"/>
  <c r="I190" i="12"/>
  <c r="I196" i="12"/>
  <c r="I21" i="13"/>
  <c r="M41" i="12"/>
  <c r="M316" i="12"/>
  <c r="M263" i="12"/>
  <c r="M339" i="12"/>
  <c r="M202" i="12"/>
  <c r="M309" i="12"/>
  <c r="M380" i="12"/>
  <c r="I197" i="12"/>
  <c r="I328" i="12"/>
  <c r="I329" i="12"/>
  <c r="I335" i="12"/>
  <c r="I166" i="12"/>
  <c r="I155" i="12"/>
  <c r="I15" i="13"/>
  <c r="M31" i="12"/>
  <c r="M134" i="12"/>
  <c r="M49" i="12"/>
  <c r="M144" i="12"/>
  <c r="M415" i="12"/>
  <c r="M360" i="12"/>
  <c r="M244" i="12"/>
  <c r="I347" i="12"/>
  <c r="I303" i="12"/>
  <c r="I101" i="12"/>
  <c r="I370" i="12"/>
  <c r="I281" i="12"/>
  <c r="I212" i="12"/>
  <c r="I59" i="13"/>
  <c r="M377" i="12"/>
  <c r="M175" i="12"/>
  <c r="M116" i="12"/>
  <c r="M69" i="12"/>
  <c r="M179" i="12"/>
  <c r="M262" i="12"/>
  <c r="M228" i="12"/>
  <c r="I194" i="12"/>
  <c r="I225" i="12"/>
  <c r="I36" i="12"/>
  <c r="I39" i="12"/>
  <c r="I410" i="12"/>
  <c r="I27" i="12"/>
  <c r="M388" i="12"/>
  <c r="M387" i="12"/>
  <c r="M81" i="12"/>
  <c r="M326" i="12"/>
  <c r="M114" i="12"/>
  <c r="M58" i="12"/>
  <c r="M342" i="12"/>
  <c r="I43" i="12"/>
  <c r="I387" i="12"/>
  <c r="I201" i="12"/>
  <c r="I222" i="12"/>
  <c r="I268" i="12"/>
  <c r="I380" i="12"/>
  <c r="I17" i="13"/>
  <c r="I53" i="13"/>
  <c r="M332" i="12"/>
  <c r="M402" i="12"/>
  <c r="M275" i="12"/>
  <c r="M83" i="12"/>
  <c r="M106" i="12"/>
  <c r="M226" i="12"/>
  <c r="I274" i="12"/>
  <c r="I230" i="12"/>
  <c r="I90" i="12"/>
  <c r="I285" i="12"/>
  <c r="I127" i="12"/>
  <c r="I37" i="13"/>
  <c r="M152" i="12"/>
  <c r="M96" i="12"/>
  <c r="M408" i="12"/>
  <c r="M235" i="12"/>
  <c r="M88" i="12"/>
  <c r="M56" i="12"/>
  <c r="M364" i="12"/>
  <c r="I128" i="12"/>
  <c r="I116" i="12"/>
  <c r="N116" i="12" s="1"/>
  <c r="O116" i="12" s="1"/>
  <c r="I18" i="12"/>
  <c r="S29" i="13"/>
  <c r="T29" i="13" s="1"/>
  <c r="M251" i="12"/>
  <c r="M420" i="12"/>
  <c r="M38" i="12"/>
  <c r="M348" i="12"/>
  <c r="M92" i="12"/>
  <c r="M323" i="12"/>
  <c r="M361" i="12"/>
  <c r="M280" i="12"/>
  <c r="M266" i="12"/>
  <c r="M62" i="12"/>
  <c r="M71" i="12"/>
  <c r="M107" i="12"/>
  <c r="M23" i="12"/>
  <c r="I242" i="12"/>
  <c r="I180" i="12"/>
  <c r="I310" i="12"/>
  <c r="I338" i="12"/>
  <c r="I178" i="12"/>
  <c r="I179" i="12"/>
  <c r="I332" i="12"/>
  <c r="I292" i="12"/>
  <c r="M419" i="12"/>
  <c r="M135" i="12"/>
  <c r="M147" i="12"/>
  <c r="M153" i="12"/>
  <c r="M129" i="12"/>
  <c r="M140" i="12"/>
  <c r="M78" i="12"/>
  <c r="M205" i="12"/>
  <c r="M214" i="12"/>
  <c r="M297" i="12"/>
  <c r="M91" i="12"/>
  <c r="M416" i="12"/>
  <c r="M113" i="12"/>
  <c r="I79" i="12"/>
  <c r="I308" i="12"/>
  <c r="I422" i="12"/>
  <c r="I360" i="12"/>
  <c r="M192" i="12"/>
  <c r="M258" i="12"/>
  <c r="M340" i="12"/>
  <c r="M373" i="12"/>
  <c r="M265" i="12"/>
  <c r="M219" i="12"/>
  <c r="M287" i="12"/>
  <c r="M385" i="12"/>
  <c r="M405" i="12"/>
  <c r="M242" i="12"/>
  <c r="M317" i="12"/>
  <c r="M160" i="12"/>
  <c r="M221" i="12"/>
  <c r="I420" i="12"/>
  <c r="I301" i="12"/>
  <c r="I409" i="12"/>
  <c r="I141" i="12"/>
  <c r="I391" i="12"/>
  <c r="I161" i="12"/>
  <c r="I287" i="12"/>
  <c r="I402" i="12"/>
  <c r="M430" i="12"/>
  <c r="M75" i="12"/>
  <c r="M372" i="12"/>
  <c r="M146" i="12"/>
  <c r="M151" i="12"/>
  <c r="M256" i="12"/>
  <c r="M99" i="12"/>
  <c r="M276" i="12"/>
  <c r="M210" i="12"/>
  <c r="M76" i="12"/>
  <c r="M386" i="12"/>
  <c r="M410" i="12"/>
  <c r="M241" i="12"/>
  <c r="I325" i="12"/>
  <c r="I256" i="12"/>
  <c r="I71" i="12"/>
  <c r="I182" i="12"/>
  <c r="I298" i="12"/>
  <c r="M26" i="13"/>
  <c r="M306" i="12"/>
  <c r="M330" i="12"/>
  <c r="M444" i="12"/>
  <c r="M98" i="12"/>
  <c r="M143" i="12"/>
  <c r="M189" i="12"/>
  <c r="M268" i="12"/>
  <c r="M434" i="12"/>
  <c r="N434" i="12" s="1"/>
  <c r="O434" i="12" s="1"/>
  <c r="M403" i="12"/>
  <c r="M101" i="12"/>
  <c r="M159" i="12"/>
  <c r="I162" i="12"/>
  <c r="I32" i="12"/>
  <c r="I208" i="12"/>
  <c r="M57" i="13"/>
  <c r="I384" i="12"/>
  <c r="M41" i="13"/>
  <c r="M171" i="12"/>
  <c r="M250" i="12"/>
  <c r="M337" i="12"/>
  <c r="M347" i="12"/>
  <c r="M255" i="12"/>
  <c r="M282" i="12"/>
  <c r="M112" i="12"/>
  <c r="M333" i="12"/>
  <c r="M36" i="12"/>
  <c r="M79" i="12"/>
  <c r="M376" i="12"/>
  <c r="M215" i="12"/>
  <c r="M93" i="12"/>
  <c r="M33" i="13"/>
  <c r="I47" i="13"/>
  <c r="M22" i="13"/>
  <c r="N22" i="13" s="1"/>
  <c r="O22" i="13" s="1"/>
  <c r="M119" i="12"/>
  <c r="M346" i="12"/>
  <c r="M395" i="12"/>
  <c r="M318" i="12"/>
  <c r="M178" i="12"/>
  <c r="M63" i="12"/>
  <c r="M354" i="12"/>
  <c r="M208" i="12"/>
  <c r="M103" i="12"/>
  <c r="M435" i="12"/>
  <c r="M325" i="12"/>
  <c r="M383" i="12"/>
  <c r="M158" i="12"/>
  <c r="M102" i="12"/>
  <c r="M155" i="12"/>
  <c r="M212" i="12"/>
  <c r="M301" i="12"/>
  <c r="M188" i="12"/>
  <c r="M355" i="12"/>
  <c r="M95" i="12"/>
  <c r="M328" i="12"/>
  <c r="M295" i="12"/>
  <c r="M184" i="12"/>
  <c r="I152" i="12"/>
  <c r="M291" i="12"/>
  <c r="M173" i="12"/>
  <c r="M32" i="12"/>
  <c r="M39" i="12"/>
  <c r="M351" i="12"/>
  <c r="M161" i="12"/>
  <c r="M393" i="12"/>
  <c r="M299" i="12"/>
  <c r="M392" i="12"/>
  <c r="M180" i="12"/>
  <c r="M225" i="12"/>
  <c r="M327" i="12"/>
  <c r="M230" i="12"/>
  <c r="I221" i="12"/>
  <c r="I58" i="12"/>
  <c r="I89" i="12"/>
  <c r="I233" i="12"/>
  <c r="N233" i="12" s="1"/>
  <c r="O233" i="12" s="1"/>
  <c r="I97" i="12"/>
  <c r="I351" i="12"/>
  <c r="I265" i="12"/>
  <c r="I255" i="12"/>
  <c r="M338" i="12"/>
  <c r="M211" i="12"/>
  <c r="M40" i="12"/>
  <c r="M222" i="12"/>
  <c r="M272" i="12"/>
  <c r="M42" i="12"/>
  <c r="M85" i="12"/>
  <c r="M213" i="12"/>
  <c r="M204" i="12"/>
  <c r="M344" i="12"/>
  <c r="M398" i="12"/>
  <c r="M245" i="12"/>
  <c r="M411" i="12"/>
  <c r="M168" i="12"/>
  <c r="M274" i="12"/>
  <c r="M442" i="12"/>
  <c r="M292" i="12"/>
  <c r="M209" i="12"/>
  <c r="M400" i="12"/>
  <c r="M269" i="12"/>
  <c r="M296" i="12"/>
  <c r="M422" i="12"/>
  <c r="M128" i="12"/>
  <c r="M335" i="12"/>
  <c r="M305" i="12"/>
  <c r="M48" i="12"/>
  <c r="M437" i="12"/>
  <c r="M357" i="12"/>
  <c r="M240" i="12"/>
  <c r="M320" i="12"/>
  <c r="M29" i="12"/>
  <c r="M304" i="12"/>
  <c r="I352" i="12"/>
  <c r="I302" i="12"/>
  <c r="I273" i="12"/>
  <c r="I263" i="12"/>
  <c r="I47" i="12"/>
  <c r="I59" i="12"/>
  <c r="I368" i="12"/>
  <c r="I62" i="12"/>
  <c r="I140" i="12"/>
  <c r="I401" i="12"/>
  <c r="I185" i="12"/>
  <c r="I111" i="12"/>
  <c r="I290" i="12"/>
  <c r="I175" i="12"/>
  <c r="I60" i="12"/>
  <c r="I207" i="12"/>
  <c r="I241" i="12"/>
  <c r="N241" i="12" s="1"/>
  <c r="O241" i="12" s="1"/>
  <c r="I158" i="12"/>
  <c r="I356" i="12"/>
  <c r="M42" i="13"/>
  <c r="M17" i="13"/>
  <c r="I27" i="13"/>
  <c r="I26" i="13"/>
  <c r="M343" i="12"/>
  <c r="M65" i="12"/>
  <c r="M105" i="12"/>
  <c r="M341" i="12"/>
  <c r="M281" i="12"/>
  <c r="M196" i="12"/>
  <c r="M177" i="12"/>
  <c r="M278" i="12"/>
  <c r="M349" i="12"/>
  <c r="M193" i="12"/>
  <c r="M224" i="12"/>
  <c r="M436" i="12"/>
  <c r="M350" i="12"/>
  <c r="M126" i="12"/>
  <c r="M286" i="12"/>
  <c r="M378" i="12"/>
  <c r="M164" i="12"/>
  <c r="M120" i="12"/>
  <c r="M20" i="12"/>
  <c r="M51" i="12"/>
  <c r="I433" i="12"/>
  <c r="I299" i="12"/>
  <c r="I82" i="12"/>
  <c r="I154" i="12"/>
  <c r="I333" i="12"/>
  <c r="I406" i="12"/>
  <c r="I73" i="12"/>
  <c r="I215" i="12"/>
  <c r="I160" i="12"/>
  <c r="I105" i="12"/>
  <c r="I189" i="12"/>
  <c r="I209" i="12"/>
  <c r="I135" i="12"/>
  <c r="I288" i="12"/>
  <c r="I164" i="12"/>
  <c r="I327" i="12"/>
  <c r="I361" i="12"/>
  <c r="I442" i="12"/>
  <c r="I75" i="12"/>
  <c r="M34" i="13"/>
  <c r="M37" i="13"/>
  <c r="M31" i="13"/>
  <c r="M46" i="13"/>
  <c r="I31" i="13"/>
  <c r="S57" i="13"/>
  <c r="T57" i="13" s="1"/>
  <c r="M407" i="12"/>
  <c r="M413" i="12"/>
  <c r="M232" i="12"/>
  <c r="M401" i="12"/>
  <c r="M322" i="12"/>
  <c r="I261" i="12"/>
  <c r="I279" i="12"/>
  <c r="N279" i="12" s="1"/>
  <c r="O279" i="12" s="1"/>
  <c r="I238" i="12"/>
  <c r="I293" i="12"/>
  <c r="I149" i="12"/>
  <c r="I72" i="12"/>
  <c r="I307" i="12"/>
  <c r="I130" i="12"/>
  <c r="I336" i="12"/>
  <c r="I38" i="12"/>
  <c r="I389" i="12"/>
  <c r="I357" i="12"/>
  <c r="I110" i="12"/>
  <c r="N110" i="12" s="1"/>
  <c r="O110" i="12" s="1"/>
  <c r="I74" i="12"/>
  <c r="I284" i="12"/>
  <c r="N284" i="12" s="1"/>
  <c r="O284" i="12" s="1"/>
  <c r="I143" i="12"/>
  <c r="I214" i="12"/>
  <c r="I24" i="12"/>
  <c r="I262" i="12"/>
  <c r="I67" i="12"/>
  <c r="M51" i="13"/>
  <c r="M30" i="13"/>
  <c r="I430" i="12"/>
  <c r="I68" i="12"/>
  <c r="I341" i="12"/>
  <c r="I429" i="12"/>
  <c r="I271" i="12"/>
  <c r="I282" i="12"/>
  <c r="I157" i="12"/>
  <c r="I28" i="12"/>
  <c r="I37" i="12"/>
  <c r="N37" i="12" s="1"/>
  <c r="O37" i="12" s="1"/>
  <c r="I84" i="12"/>
  <c r="I266" i="12"/>
  <c r="I234" i="12"/>
  <c r="I346" i="12"/>
  <c r="I118" i="12"/>
  <c r="I415" i="12"/>
  <c r="I229" i="12"/>
  <c r="N229" i="12" s="1"/>
  <c r="O229" i="12" s="1"/>
  <c r="I408" i="12"/>
  <c r="I30" i="12"/>
  <c r="N30" i="12" s="1"/>
  <c r="O30" i="12" s="1"/>
  <c r="I29" i="12"/>
  <c r="I88" i="12"/>
  <c r="M43" i="13"/>
  <c r="I61" i="13"/>
  <c r="M206" i="12"/>
  <c r="M123" i="12"/>
  <c r="M371" i="12"/>
  <c r="M257" i="12"/>
  <c r="M35" i="12"/>
  <c r="M47" i="12"/>
  <c r="M61" i="12"/>
  <c r="M270" i="12"/>
  <c r="M139" i="12"/>
  <c r="M124" i="12"/>
  <c r="M384" i="12"/>
  <c r="M243" i="12"/>
  <c r="M369" i="12"/>
  <c r="M273" i="12"/>
  <c r="M138" i="12"/>
  <c r="M428" i="12"/>
  <c r="M429" i="12"/>
  <c r="M370" i="12"/>
  <c r="M131" i="12"/>
  <c r="M319" i="12"/>
  <c r="I83" i="12"/>
  <c r="N83" i="12" s="1"/>
  <c r="O83" i="12" s="1"/>
  <c r="I311" i="12"/>
  <c r="N311" i="12" s="1"/>
  <c r="O311" i="12" s="1"/>
  <c r="I237" i="12"/>
  <c r="N237" i="12" s="1"/>
  <c r="O237" i="12" s="1"/>
  <c r="I348" i="12"/>
  <c r="I50" i="12"/>
  <c r="N50" i="12" s="1"/>
  <c r="O50" i="12" s="1"/>
  <c r="I444" i="12"/>
  <c r="I405" i="12"/>
  <c r="I331" i="12"/>
  <c r="I251" i="12"/>
  <c r="I150" i="12"/>
  <c r="I213" i="12"/>
  <c r="I316" i="12"/>
  <c r="I41" i="12"/>
  <c r="N41" i="12" s="1"/>
  <c r="O41" i="12" s="1"/>
  <c r="I334" i="12"/>
  <c r="I49" i="12"/>
  <c r="I205" i="12"/>
  <c r="I31" i="12"/>
  <c r="N31" i="12" s="1"/>
  <c r="O31" i="12" s="1"/>
  <c r="I25" i="12"/>
  <c r="I232" i="12"/>
  <c r="I42" i="12"/>
  <c r="N42" i="12" s="1"/>
  <c r="O42" i="12" s="1"/>
  <c r="M63" i="13"/>
  <c r="I63" i="13"/>
  <c r="M271" i="12"/>
  <c r="M438" i="12"/>
  <c r="M329" i="12"/>
  <c r="M199" i="12"/>
  <c r="M218" i="12"/>
  <c r="M66" i="12"/>
  <c r="M259" i="12"/>
  <c r="M59" i="12"/>
  <c r="M336" i="12"/>
  <c r="M425" i="12"/>
  <c r="M94" i="12"/>
  <c r="M334" i="12"/>
  <c r="M25" i="12"/>
  <c r="M293" i="12"/>
  <c r="M300" i="12"/>
  <c r="M80" i="12"/>
  <c r="M149" i="12"/>
  <c r="M417" i="12"/>
  <c r="M368" i="12"/>
  <c r="M359" i="12"/>
  <c r="M122" i="12"/>
  <c r="I320" i="12"/>
  <c r="I236" i="12"/>
  <c r="N236" i="12" s="1"/>
  <c r="O236" i="12" s="1"/>
  <c r="I397" i="12"/>
  <c r="I210" i="12"/>
  <c r="I153" i="12"/>
  <c r="I317" i="12"/>
  <c r="I272" i="12"/>
  <c r="I202" i="12"/>
  <c r="I300" i="12"/>
  <c r="I117" i="12"/>
  <c r="I354" i="12"/>
  <c r="I393" i="12"/>
  <c r="I126" i="12"/>
  <c r="I240" i="12"/>
  <c r="N240" i="12" s="1"/>
  <c r="O240" i="12" s="1"/>
  <c r="I366" i="12"/>
  <c r="I244" i="12"/>
  <c r="I428" i="12"/>
  <c r="I40" i="12"/>
  <c r="I383" i="12"/>
  <c r="I286" i="12"/>
  <c r="M27" i="13"/>
  <c r="I57" i="13"/>
  <c r="N57" i="13" s="1"/>
  <c r="O57" i="13" s="1"/>
  <c r="I382" i="12"/>
  <c r="I381" i="12"/>
  <c r="N381" i="12" s="1"/>
  <c r="O381" i="12" s="1"/>
  <c r="I390" i="12"/>
  <c r="I151" i="12"/>
  <c r="N151" i="12" s="1"/>
  <c r="O151" i="12" s="1"/>
  <c r="I78" i="12"/>
  <c r="I257" i="12"/>
  <c r="I431" i="12"/>
  <c r="I374" i="12"/>
  <c r="I355" i="12"/>
  <c r="I168" i="12"/>
  <c r="I425" i="12"/>
  <c r="I414" i="12"/>
  <c r="I404" i="12"/>
  <c r="I253" i="12"/>
  <c r="I224" i="12"/>
  <c r="I326" i="12"/>
  <c r="I345" i="12"/>
  <c r="N345" i="12" s="1"/>
  <c r="O345" i="12" s="1"/>
  <c r="I315" i="12"/>
  <c r="I312" i="12"/>
  <c r="M45" i="13"/>
  <c r="I43" i="13"/>
  <c r="M29" i="13"/>
  <c r="I30" i="13"/>
  <c r="I314" i="12"/>
  <c r="I267" i="12"/>
  <c r="I363" i="12"/>
  <c r="I106" i="12"/>
  <c r="N106" i="12" s="1"/>
  <c r="O106" i="12" s="1"/>
  <c r="M25" i="13"/>
  <c r="M19" i="13"/>
  <c r="I38" i="13"/>
  <c r="I80" i="12"/>
  <c r="I103" i="12"/>
  <c r="I248" i="12"/>
  <c r="I177" i="12"/>
  <c r="I254" i="12"/>
  <c r="I424" i="12"/>
  <c r="N424" i="12" s="1"/>
  <c r="O424" i="12" s="1"/>
  <c r="I23" i="12"/>
  <c r="N23" i="12" s="1"/>
  <c r="O23" i="12" s="1"/>
  <c r="I188" i="12"/>
  <c r="I388" i="12"/>
  <c r="I112" i="12"/>
  <c r="N112" i="12" s="1"/>
  <c r="O112" i="12" s="1"/>
  <c r="I344" i="12"/>
  <c r="I373" i="12"/>
  <c r="N373" i="12" s="1"/>
  <c r="O373" i="12" s="1"/>
  <c r="I51" i="12"/>
  <c r="I437" i="12"/>
  <c r="I93" i="12"/>
  <c r="I19" i="12"/>
  <c r="N19" i="12" s="1"/>
  <c r="O19" i="12" s="1"/>
  <c r="M39" i="13"/>
  <c r="M47" i="13"/>
  <c r="M365" i="12"/>
  <c r="M154" i="12"/>
  <c r="M117" i="12"/>
  <c r="M261" i="12"/>
  <c r="M414" i="12"/>
  <c r="M64" i="12"/>
  <c r="M28" i="12"/>
  <c r="M283" i="12"/>
  <c r="M313" i="12"/>
  <c r="M277" i="12"/>
  <c r="M307" i="12"/>
  <c r="M288" i="12"/>
  <c r="M200" i="12"/>
  <c r="M302" i="12"/>
  <c r="M427" i="12"/>
  <c r="M182" i="12"/>
  <c r="M290" i="12"/>
  <c r="M18" i="12"/>
  <c r="M216" i="12"/>
  <c r="M409" i="12"/>
  <c r="I172" i="12"/>
  <c r="I258" i="12"/>
  <c r="I165" i="12"/>
  <c r="I109" i="12"/>
  <c r="I171" i="12"/>
  <c r="N171" i="12" s="1"/>
  <c r="O171" i="12" s="1"/>
  <c r="I223" i="12"/>
  <c r="N223" i="12" s="1"/>
  <c r="O223" i="12" s="1"/>
  <c r="I432" i="12"/>
  <c r="N432" i="12" s="1"/>
  <c r="O432" i="12" s="1"/>
  <c r="I195" i="12"/>
  <c r="I294" i="12"/>
  <c r="I133" i="12"/>
  <c r="N133" i="12" s="1"/>
  <c r="O133" i="12" s="1"/>
  <c r="I231" i="12"/>
  <c r="I138" i="12"/>
  <c r="I249" i="12"/>
  <c r="N249" i="12" s="1"/>
  <c r="O249" i="12" s="1"/>
  <c r="I291" i="12"/>
  <c r="I46" i="12"/>
  <c r="I394" i="12"/>
  <c r="N394" i="12" s="1"/>
  <c r="O394" i="12" s="1"/>
  <c r="I364" i="12"/>
  <c r="I427" i="12"/>
  <c r="I407" i="12"/>
  <c r="N407" i="12" s="1"/>
  <c r="O407" i="12" s="1"/>
  <c r="I48" i="12"/>
  <c r="N48" i="12" s="1"/>
  <c r="O48" i="12" s="1"/>
  <c r="I349" i="12"/>
  <c r="M21" i="13"/>
  <c r="M61" i="13"/>
  <c r="I49" i="13"/>
  <c r="I39" i="13"/>
  <c r="S188" i="12"/>
  <c r="T188" i="12" s="1"/>
  <c r="M23" i="13"/>
  <c r="M16" i="13"/>
  <c r="Q55" i="13"/>
  <c r="M312" i="12"/>
  <c r="M166" i="12"/>
  <c r="M321" i="12"/>
  <c r="M379" i="12"/>
  <c r="M406" i="12"/>
  <c r="M362" i="12"/>
  <c r="M45" i="12"/>
  <c r="M185" i="12"/>
  <c r="M174" i="12"/>
  <c r="M294" i="12"/>
  <c r="M157" i="12"/>
  <c r="M308" i="12"/>
  <c r="M303" i="12"/>
  <c r="M254" i="12"/>
  <c r="M150" i="12"/>
  <c r="M315" i="12"/>
  <c r="M310" i="12"/>
  <c r="M82" i="12"/>
  <c r="M22" i="12"/>
  <c r="M227" i="12"/>
  <c r="I297" i="12"/>
  <c r="I260" i="12"/>
  <c r="I358" i="12"/>
  <c r="I181" i="12"/>
  <c r="I204" i="12"/>
  <c r="I399" i="12"/>
  <c r="N399" i="12" s="1"/>
  <c r="O399" i="12" s="1"/>
  <c r="I275" i="12"/>
  <c r="N275" i="12" s="1"/>
  <c r="O275" i="12" s="1"/>
  <c r="I319" i="12"/>
  <c r="I122" i="12"/>
  <c r="I376" i="12"/>
  <c r="I411" i="12"/>
  <c r="I392" i="12"/>
  <c r="I113" i="12"/>
  <c r="N113" i="12" s="1"/>
  <c r="O113" i="12" s="1"/>
  <c r="I379" i="12"/>
  <c r="I438" i="12"/>
  <c r="I148" i="12"/>
  <c r="I199" i="12"/>
  <c r="I323" i="12"/>
  <c r="N323" i="12" s="1"/>
  <c r="O323" i="12" s="1"/>
  <c r="I96" i="12"/>
  <c r="I159" i="12"/>
  <c r="I386" i="12"/>
  <c r="M49" i="13"/>
  <c r="M35" i="13"/>
  <c r="I35" i="13"/>
  <c r="I25" i="13"/>
  <c r="N25" i="13" s="1"/>
  <c r="O25" i="13" s="1"/>
  <c r="S293" i="12"/>
  <c r="T293" i="12" s="1"/>
  <c r="M391" i="12"/>
  <c r="M201" i="12"/>
  <c r="M238" i="12"/>
  <c r="M194" i="12"/>
  <c r="M390" i="12"/>
  <c r="M382" i="12"/>
  <c r="M26" i="12"/>
  <c r="M314" i="12"/>
  <c r="M352" i="12"/>
  <c r="M366" i="12"/>
  <c r="M176" i="12"/>
  <c r="M109" i="12"/>
  <c r="M90" i="12"/>
  <c r="M190" i="12"/>
  <c r="M267" i="12"/>
  <c r="M97" i="12"/>
  <c r="M111" i="12"/>
  <c r="M181" i="12"/>
  <c r="M426" i="12"/>
  <c r="M440" i="12"/>
  <c r="I22" i="12"/>
  <c r="N22" i="12" s="1"/>
  <c r="I134" i="12"/>
  <c r="N134" i="12" s="1"/>
  <c r="O134" i="12" s="1"/>
  <c r="I435" i="12"/>
  <c r="I146" i="12"/>
  <c r="I203" i="12"/>
  <c r="I129" i="12"/>
  <c r="N129" i="12" s="1"/>
  <c r="O129" i="12" s="1"/>
  <c r="I296" i="12"/>
  <c r="I191" i="12"/>
  <c r="I377" i="12"/>
  <c r="N377" i="12" s="1"/>
  <c r="O377" i="12" s="1"/>
  <c r="I385" i="12"/>
  <c r="I64" i="12"/>
  <c r="I219" i="12"/>
  <c r="N219" i="12" s="1"/>
  <c r="O219" i="12" s="1"/>
  <c r="I400" i="12"/>
  <c r="I339" i="12"/>
  <c r="N339" i="12" s="1"/>
  <c r="O339" i="12" s="1"/>
  <c r="I398" i="12"/>
  <c r="I350" i="12"/>
  <c r="N350" i="12" s="1"/>
  <c r="O350" i="12" s="1"/>
  <c r="I419" i="12"/>
  <c r="I304" i="12"/>
  <c r="I108" i="12"/>
  <c r="I70" i="12"/>
  <c r="M38" i="13"/>
  <c r="M15" i="13"/>
  <c r="I33" i="13"/>
  <c r="N33" i="13" s="1"/>
  <c r="O33" i="13" s="1"/>
  <c r="I34" i="13"/>
  <c r="I436" i="12"/>
  <c r="N436" i="12" s="1"/>
  <c r="O436" i="12" s="1"/>
  <c r="I156" i="12"/>
  <c r="N156" i="12" s="1"/>
  <c r="O156" i="12" s="1"/>
  <c r="I396" i="12"/>
  <c r="N396" i="12" s="1"/>
  <c r="O396" i="12" s="1"/>
  <c r="I309" i="12"/>
  <c r="I61" i="12"/>
  <c r="I228" i="12"/>
  <c r="I176" i="12"/>
  <c r="I264" i="12"/>
  <c r="N264" i="12" s="1"/>
  <c r="O264" i="12" s="1"/>
  <c r="I365" i="12"/>
  <c r="I99" i="12"/>
  <c r="N99" i="12" s="1"/>
  <c r="O99" i="12" s="1"/>
  <c r="I193" i="12"/>
  <c r="I239" i="12"/>
  <c r="I100" i="12"/>
  <c r="N100" i="12" s="1"/>
  <c r="O100" i="12" s="1"/>
  <c r="I259" i="12"/>
  <c r="I226" i="12"/>
  <c r="I295" i="12"/>
  <c r="N295" i="12" s="1"/>
  <c r="O295" i="12" s="1"/>
  <c r="I44" i="12"/>
  <c r="I413" i="12"/>
  <c r="I321" i="12"/>
  <c r="I440" i="12"/>
  <c r="M59" i="13"/>
  <c r="I46" i="13"/>
  <c r="H52" i="11"/>
  <c r="F52" i="11"/>
  <c r="H33" i="11"/>
  <c r="F33" i="11"/>
  <c r="N365" i="12" l="1"/>
  <c r="O365" i="12" s="1"/>
  <c r="N67" i="12"/>
  <c r="O67" i="12" s="1"/>
  <c r="N177" i="12"/>
  <c r="O177" i="12" s="1"/>
  <c r="N327" i="12"/>
  <c r="O327" i="12" s="1"/>
  <c r="N317" i="12"/>
  <c r="O317" i="12" s="1"/>
  <c r="N84" i="12"/>
  <c r="O84" i="12" s="1"/>
  <c r="N38" i="12"/>
  <c r="O38" i="12" s="1"/>
  <c r="N203" i="12"/>
  <c r="O203" i="12" s="1"/>
  <c r="N374" i="12"/>
  <c r="O374" i="12" s="1"/>
  <c r="N376" i="12"/>
  <c r="O376" i="12" s="1"/>
  <c r="N388" i="12"/>
  <c r="O388" i="12" s="1"/>
  <c r="N431" i="12"/>
  <c r="O431" i="12" s="1"/>
  <c r="N297" i="12"/>
  <c r="O297" i="12" s="1"/>
  <c r="N188" i="12"/>
  <c r="O188" i="12" s="1"/>
  <c r="N286" i="12"/>
  <c r="O286" i="12" s="1"/>
  <c r="N49" i="12"/>
  <c r="O49" i="12" s="1"/>
  <c r="N122" i="12"/>
  <c r="O122" i="12" s="1"/>
  <c r="N319" i="12"/>
  <c r="O319" i="12" s="1"/>
  <c r="N364" i="12"/>
  <c r="O364" i="12" s="1"/>
  <c r="N43" i="13"/>
  <c r="O43" i="13" s="1"/>
  <c r="N78" i="12"/>
  <c r="O78" i="12" s="1"/>
  <c r="N354" i="12"/>
  <c r="O354" i="12" s="1"/>
  <c r="N60" i="12"/>
  <c r="O60" i="12" s="1"/>
  <c r="N43" i="12"/>
  <c r="O43" i="12" s="1"/>
  <c r="N27" i="12"/>
  <c r="O27" i="12" s="1"/>
  <c r="N142" i="12"/>
  <c r="O142" i="12" s="1"/>
  <c r="N15" i="13"/>
  <c r="N158" i="12"/>
  <c r="O158" i="12" s="1"/>
  <c r="N326" i="12"/>
  <c r="O326" i="12" s="1"/>
  <c r="N400" i="12"/>
  <c r="O400" i="12" s="1"/>
  <c r="N437" i="12"/>
  <c r="O437" i="12" s="1"/>
  <c r="N333" i="12"/>
  <c r="O333" i="12" s="1"/>
  <c r="N199" i="12"/>
  <c r="O199" i="12" s="1"/>
  <c r="N408" i="12"/>
  <c r="O408" i="12" s="1"/>
  <c r="N430" i="12"/>
  <c r="O430" i="12" s="1"/>
  <c r="N253" i="12"/>
  <c r="O253" i="12" s="1"/>
  <c r="N118" i="12"/>
  <c r="O118" i="12" s="1"/>
  <c r="N24" i="12"/>
  <c r="O24" i="12" s="1"/>
  <c r="N263" i="12"/>
  <c r="O263" i="12" s="1"/>
  <c r="N210" i="12"/>
  <c r="O210" i="12" s="1"/>
  <c r="N214" i="12"/>
  <c r="O214" i="12" s="1"/>
  <c r="N193" i="12"/>
  <c r="O193" i="12" s="1"/>
  <c r="N419" i="12"/>
  <c r="O419" i="12" s="1"/>
  <c r="N392" i="12"/>
  <c r="O392" i="12" s="1"/>
  <c r="N344" i="12"/>
  <c r="O344" i="12" s="1"/>
  <c r="N143" i="12"/>
  <c r="O143" i="12" s="1"/>
  <c r="N361" i="12"/>
  <c r="O361" i="12" s="1"/>
  <c r="N358" i="12"/>
  <c r="O358" i="12" s="1"/>
  <c r="N291" i="12"/>
  <c r="O291" i="12" s="1"/>
  <c r="N103" i="12"/>
  <c r="O103" i="12" s="1"/>
  <c r="N215" i="12"/>
  <c r="O215" i="12" s="1"/>
  <c r="N433" i="12"/>
  <c r="O433" i="12" s="1"/>
  <c r="N285" i="12"/>
  <c r="O285" i="12" s="1"/>
  <c r="N228" i="12"/>
  <c r="O228" i="12" s="1"/>
  <c r="N172" i="12"/>
  <c r="O172" i="12" s="1"/>
  <c r="N282" i="12"/>
  <c r="O282" i="12" s="1"/>
  <c r="N363" i="12"/>
  <c r="O363" i="12" s="1"/>
  <c r="N405" i="12"/>
  <c r="O405" i="12" s="1"/>
  <c r="N413" i="12"/>
  <c r="O413" i="12" s="1"/>
  <c r="N191" i="12"/>
  <c r="O191" i="12" s="1"/>
  <c r="N40" i="12"/>
  <c r="O40" i="12" s="1"/>
  <c r="I261" i="11"/>
  <c r="L261" i="11" s="1"/>
  <c r="I341" i="11"/>
  <c r="L341" i="11" s="1"/>
  <c r="I387" i="11"/>
  <c r="L387" i="11" s="1"/>
  <c r="I338" i="11"/>
  <c r="I418" i="11"/>
  <c r="I310" i="11"/>
  <c r="I430" i="11"/>
  <c r="L430" i="11" s="1"/>
  <c r="I356" i="11"/>
  <c r="I440" i="11"/>
  <c r="S314" i="12"/>
  <c r="T314" i="12" s="1"/>
  <c r="N380" i="12"/>
  <c r="O380" i="12" s="1"/>
  <c r="N168" i="12"/>
  <c r="O168" i="12" s="1"/>
  <c r="N320" i="12"/>
  <c r="O320" i="12" s="1"/>
  <c r="N72" i="12"/>
  <c r="O72" i="12" s="1"/>
  <c r="N117" i="12"/>
  <c r="O117" i="12" s="1"/>
  <c r="N29" i="12"/>
  <c r="O29" i="12" s="1"/>
  <c r="N438" i="12"/>
  <c r="O438" i="12" s="1"/>
  <c r="N248" i="12"/>
  <c r="O248" i="12" s="1"/>
  <c r="N397" i="12"/>
  <c r="O397" i="12" s="1"/>
  <c r="N234" i="12"/>
  <c r="O234" i="12" s="1"/>
  <c r="N130" i="12"/>
  <c r="O130" i="12" s="1"/>
  <c r="N44" i="12"/>
  <c r="O44" i="12" s="1"/>
  <c r="N398" i="12"/>
  <c r="O398" i="12" s="1"/>
  <c r="N68" i="12"/>
  <c r="O68" i="12" s="1"/>
  <c r="N74" i="12"/>
  <c r="O74" i="12" s="1"/>
  <c r="N207" i="12"/>
  <c r="O207" i="12" s="1"/>
  <c r="N141" i="12"/>
  <c r="O141" i="12" s="1"/>
  <c r="N231" i="12"/>
  <c r="O231" i="12" s="1"/>
  <c r="N165" i="12"/>
  <c r="O165" i="12" s="1"/>
  <c r="N389" i="12"/>
  <c r="O389" i="12" s="1"/>
  <c r="N108" i="12"/>
  <c r="O108" i="12" s="1"/>
  <c r="N244" i="12"/>
  <c r="O244" i="12" s="1"/>
  <c r="N70" i="12"/>
  <c r="O70" i="12" s="1"/>
  <c r="N239" i="12"/>
  <c r="O239" i="12" s="1"/>
  <c r="N309" i="12"/>
  <c r="O309" i="12" s="1"/>
  <c r="N385" i="12"/>
  <c r="O385" i="12" s="1"/>
  <c r="N195" i="12"/>
  <c r="O195" i="12" s="1"/>
  <c r="N287" i="12"/>
  <c r="O287" i="12" s="1"/>
  <c r="N55" i="12"/>
  <c r="O55" i="12" s="1"/>
  <c r="N348" i="12"/>
  <c r="O348" i="12" s="1"/>
  <c r="N160" i="12"/>
  <c r="O160" i="12" s="1"/>
  <c r="N179" i="12"/>
  <c r="O179" i="12" s="1"/>
  <c r="N140" i="12"/>
  <c r="O140" i="12" s="1"/>
  <c r="N186" i="12"/>
  <c r="O186" i="12" s="1"/>
  <c r="N342" i="12"/>
  <c r="O342" i="12" s="1"/>
  <c r="N418" i="12"/>
  <c r="O418" i="12" s="1"/>
  <c r="N175" i="12"/>
  <c r="O175" i="12" s="1"/>
  <c r="N39" i="13"/>
  <c r="O39" i="13" s="1"/>
  <c r="N254" i="12"/>
  <c r="O254" i="12" s="1"/>
  <c r="N256" i="12"/>
  <c r="O256" i="12" s="1"/>
  <c r="N383" i="12"/>
  <c r="O383" i="12" s="1"/>
  <c r="N255" i="12"/>
  <c r="O255" i="12" s="1"/>
  <c r="N260" i="12"/>
  <c r="O260" i="12" s="1"/>
  <c r="N80" i="12"/>
  <c r="O80" i="12" s="1"/>
  <c r="M20" i="13"/>
  <c r="N30" i="13"/>
  <c r="O30" i="13" s="1"/>
  <c r="N315" i="12"/>
  <c r="O315" i="12" s="1"/>
  <c r="N428" i="12"/>
  <c r="O428" i="12" s="1"/>
  <c r="N300" i="12"/>
  <c r="O300" i="12" s="1"/>
  <c r="N25" i="12"/>
  <c r="O25" i="12" s="1"/>
  <c r="N150" i="12"/>
  <c r="O150" i="12" s="1"/>
  <c r="N73" i="12"/>
  <c r="O73" i="12" s="1"/>
  <c r="M52" i="12"/>
  <c r="N62" i="12"/>
  <c r="O62" i="12" s="1"/>
  <c r="N351" i="12"/>
  <c r="O351" i="12" s="1"/>
  <c r="M33" i="12"/>
  <c r="N90" i="12"/>
  <c r="O90" i="12" s="1"/>
  <c r="N387" i="12"/>
  <c r="O387" i="12" s="1"/>
  <c r="N305" i="12"/>
  <c r="O305" i="12" s="1"/>
  <c r="N322" i="12"/>
  <c r="O322" i="12" s="1"/>
  <c r="N120" i="12"/>
  <c r="O120" i="12" s="1"/>
  <c r="N85" i="12"/>
  <c r="O85" i="12" s="1"/>
  <c r="N51" i="13"/>
  <c r="O51" i="13" s="1"/>
  <c r="N272" i="12"/>
  <c r="O272" i="12" s="1"/>
  <c r="N135" i="12"/>
  <c r="O135" i="12" s="1"/>
  <c r="N93" i="12"/>
  <c r="O93" i="12" s="1"/>
  <c r="N46" i="13"/>
  <c r="O46" i="13" s="1"/>
  <c r="N259" i="12"/>
  <c r="O259" i="12" s="1"/>
  <c r="N146" i="12"/>
  <c r="O146" i="12" s="1"/>
  <c r="N427" i="12"/>
  <c r="O427" i="12" s="1"/>
  <c r="N258" i="12"/>
  <c r="O258" i="12" s="1"/>
  <c r="N224" i="12"/>
  <c r="O224" i="12" s="1"/>
  <c r="N415" i="12"/>
  <c r="O415" i="12" s="1"/>
  <c r="N262" i="12"/>
  <c r="O262" i="12" s="1"/>
  <c r="N238" i="12"/>
  <c r="O238" i="12" s="1"/>
  <c r="N209" i="12"/>
  <c r="O209" i="12" s="1"/>
  <c r="M18" i="13"/>
  <c r="N290" i="12"/>
  <c r="O290" i="12" s="1"/>
  <c r="N47" i="12"/>
  <c r="O47" i="12" s="1"/>
  <c r="N89" i="12"/>
  <c r="O89" i="12" s="1"/>
  <c r="N152" i="12"/>
  <c r="O152" i="12" s="1"/>
  <c r="N162" i="12"/>
  <c r="O162" i="12" s="1"/>
  <c r="N71" i="12"/>
  <c r="O71" i="12" s="1"/>
  <c r="N420" i="12"/>
  <c r="O420" i="12" s="1"/>
  <c r="N422" i="12"/>
  <c r="O422" i="12" s="1"/>
  <c r="N242" i="12"/>
  <c r="O242" i="12" s="1"/>
  <c r="N18" i="12"/>
  <c r="O18" i="12" s="1"/>
  <c r="N410" i="12"/>
  <c r="O410" i="12" s="1"/>
  <c r="N145" i="12"/>
  <c r="O145" i="12" s="1"/>
  <c r="N23" i="13"/>
  <c r="O23" i="13" s="1"/>
  <c r="N63" i="12"/>
  <c r="O63" i="12" s="1"/>
  <c r="N20" i="12"/>
  <c r="O20" i="12" s="1"/>
  <c r="N235" i="12"/>
  <c r="O235" i="12" s="1"/>
  <c r="N81" i="12"/>
  <c r="O81" i="12" s="1"/>
  <c r="N114" i="12"/>
  <c r="O114" i="12" s="1"/>
  <c r="N217" i="12"/>
  <c r="O217" i="12" s="1"/>
  <c r="N102" i="12"/>
  <c r="O102" i="12" s="1"/>
  <c r="N169" i="12"/>
  <c r="O169" i="12" s="1"/>
  <c r="N26" i="13"/>
  <c r="O26" i="13" s="1"/>
  <c r="N61" i="12"/>
  <c r="O61" i="12" s="1"/>
  <c r="N435" i="12"/>
  <c r="O435" i="12" s="1"/>
  <c r="N379" i="12"/>
  <c r="O379" i="12" s="1"/>
  <c r="N257" i="12"/>
  <c r="O257" i="12" s="1"/>
  <c r="N126" i="12"/>
  <c r="O126" i="12" s="1"/>
  <c r="N153" i="12"/>
  <c r="O153" i="12" s="1"/>
  <c r="N63" i="13"/>
  <c r="O63" i="13" s="1"/>
  <c r="N334" i="12"/>
  <c r="O334" i="12" s="1"/>
  <c r="N61" i="13"/>
  <c r="O61" i="13" s="1"/>
  <c r="N75" i="12"/>
  <c r="O75" i="12" s="1"/>
  <c r="N189" i="12"/>
  <c r="O189" i="12" s="1"/>
  <c r="N154" i="12"/>
  <c r="O154" i="12" s="1"/>
  <c r="N111" i="12"/>
  <c r="O111" i="12" s="1"/>
  <c r="N402" i="12"/>
  <c r="O402" i="12" s="1"/>
  <c r="N105" i="12"/>
  <c r="O105" i="12" s="1"/>
  <c r="N367" i="12"/>
  <c r="O367" i="12" s="1"/>
  <c r="N349" i="12"/>
  <c r="O349" i="12" s="1"/>
  <c r="N338" i="12"/>
  <c r="O338" i="12" s="1"/>
  <c r="N155" i="12"/>
  <c r="O155" i="12" s="1"/>
  <c r="N190" i="12"/>
  <c r="O190" i="12" s="1"/>
  <c r="N426" i="12"/>
  <c r="O426" i="12" s="1"/>
  <c r="N252" i="12"/>
  <c r="O252" i="12" s="1"/>
  <c r="N69" i="12"/>
  <c r="O69" i="12" s="1"/>
  <c r="N184" i="12"/>
  <c r="O184" i="12" s="1"/>
  <c r="N164" i="12"/>
  <c r="O164" i="12" s="1"/>
  <c r="N138" i="12"/>
  <c r="O138" i="12" s="1"/>
  <c r="N109" i="12"/>
  <c r="O109" i="12" s="1"/>
  <c r="N355" i="12"/>
  <c r="O355" i="12" s="1"/>
  <c r="N382" i="12"/>
  <c r="O382" i="12" s="1"/>
  <c r="N202" i="12"/>
  <c r="O202" i="12" s="1"/>
  <c r="N251" i="12"/>
  <c r="O251" i="12" s="1"/>
  <c r="N149" i="12"/>
  <c r="O149" i="12" s="1"/>
  <c r="N288" i="12"/>
  <c r="O288" i="12" s="1"/>
  <c r="N406" i="12"/>
  <c r="O406" i="12" s="1"/>
  <c r="N368" i="12"/>
  <c r="O368" i="12" s="1"/>
  <c r="N97" i="12"/>
  <c r="O97" i="12" s="1"/>
  <c r="N208" i="12"/>
  <c r="O208" i="12" s="1"/>
  <c r="N298" i="12"/>
  <c r="O298" i="12" s="1"/>
  <c r="N409" i="12"/>
  <c r="O409" i="12" s="1"/>
  <c r="N310" i="12"/>
  <c r="O310" i="12" s="1"/>
  <c r="N230" i="12"/>
  <c r="O230" i="12" s="1"/>
  <c r="N212" i="12"/>
  <c r="O212" i="12" s="1"/>
  <c r="N166" i="12"/>
  <c r="O166" i="12" s="1"/>
  <c r="N200" i="12"/>
  <c r="O200" i="12" s="1"/>
  <c r="N359" i="12"/>
  <c r="O359" i="12" s="1"/>
  <c r="N412" i="12"/>
  <c r="O412" i="12" s="1"/>
  <c r="N362" i="12"/>
  <c r="O362" i="12" s="1"/>
  <c r="N104" i="12"/>
  <c r="O104" i="12" s="1"/>
  <c r="N417" i="12"/>
  <c r="O417" i="12" s="1"/>
  <c r="N375" i="12"/>
  <c r="O375" i="12" s="1"/>
  <c r="N289" i="12"/>
  <c r="O289" i="12" s="1"/>
  <c r="N131" i="12"/>
  <c r="O131" i="12" s="1"/>
  <c r="N87" i="12"/>
  <c r="O87" i="12" s="1"/>
  <c r="N278" i="12"/>
  <c r="O278" i="12" s="1"/>
  <c r="N98" i="12"/>
  <c r="O98" i="12" s="1"/>
  <c r="N42" i="13"/>
  <c r="O42" i="13" s="1"/>
  <c r="N296" i="12"/>
  <c r="O296" i="12" s="1"/>
  <c r="N226" i="12"/>
  <c r="O226" i="12" s="1"/>
  <c r="N176" i="12"/>
  <c r="O176" i="12" s="1"/>
  <c r="N35" i="13"/>
  <c r="O35" i="13" s="1"/>
  <c r="N148" i="12"/>
  <c r="O148" i="12" s="1"/>
  <c r="N366" i="12"/>
  <c r="O366" i="12" s="1"/>
  <c r="N205" i="12"/>
  <c r="O205" i="12" s="1"/>
  <c r="N331" i="12"/>
  <c r="O331" i="12" s="1"/>
  <c r="N28" i="12"/>
  <c r="O28" i="12" s="1"/>
  <c r="N357" i="12"/>
  <c r="O357" i="12" s="1"/>
  <c r="N293" i="12"/>
  <c r="O293" i="12" s="1"/>
  <c r="N26" i="12"/>
  <c r="O26" i="12" s="1"/>
  <c r="N27" i="13"/>
  <c r="O27" i="13" s="1"/>
  <c r="N59" i="12"/>
  <c r="O59" i="12" s="1"/>
  <c r="I33" i="12"/>
  <c r="N32" i="12"/>
  <c r="O32" i="12" s="1"/>
  <c r="N182" i="12"/>
  <c r="O182" i="12" s="1"/>
  <c r="N301" i="12"/>
  <c r="O301" i="12" s="1"/>
  <c r="N360" i="12"/>
  <c r="O360" i="12" s="1"/>
  <c r="N180" i="12"/>
  <c r="O180" i="12" s="1"/>
  <c r="N274" i="12"/>
  <c r="O274" i="12" s="1"/>
  <c r="N281" i="12"/>
  <c r="O281" i="12" s="1"/>
  <c r="N335" i="12"/>
  <c r="O335" i="12" s="1"/>
  <c r="N250" i="12"/>
  <c r="O250" i="12" s="1"/>
  <c r="N123" i="12"/>
  <c r="O123" i="12" s="1"/>
  <c r="N216" i="12"/>
  <c r="O216" i="12" s="1"/>
  <c r="N243" i="12"/>
  <c r="O243" i="12" s="1"/>
  <c r="N167" i="12"/>
  <c r="O167" i="12" s="1"/>
  <c r="N218" i="12"/>
  <c r="O218" i="12" s="1"/>
  <c r="N276" i="12"/>
  <c r="O276" i="12" s="1"/>
  <c r="N245" i="12"/>
  <c r="O245" i="12" s="1"/>
  <c r="N313" i="12"/>
  <c r="O313" i="12" s="1"/>
  <c r="N343" i="12"/>
  <c r="O343" i="12" s="1"/>
  <c r="N29" i="13"/>
  <c r="O29" i="13" s="1"/>
  <c r="N283" i="12"/>
  <c r="O283" i="12" s="1"/>
  <c r="N372" i="12"/>
  <c r="O372" i="12" s="1"/>
  <c r="N45" i="13"/>
  <c r="O45" i="13" s="1"/>
  <c r="N370" i="12"/>
  <c r="O370" i="12" s="1"/>
  <c r="N329" i="12"/>
  <c r="O329" i="12" s="1"/>
  <c r="N45" i="12"/>
  <c r="O45" i="12" s="1"/>
  <c r="N124" i="12"/>
  <c r="O124" i="12" s="1"/>
  <c r="N277" i="12"/>
  <c r="O277" i="12" s="1"/>
  <c r="N174" i="12"/>
  <c r="O174" i="12" s="1"/>
  <c r="N308" i="12"/>
  <c r="O308" i="12" s="1"/>
  <c r="N292" i="12"/>
  <c r="O292" i="12" s="1"/>
  <c r="N39" i="12"/>
  <c r="O39" i="12" s="1"/>
  <c r="N101" i="12"/>
  <c r="O101" i="12" s="1"/>
  <c r="N328" i="12"/>
  <c r="O328" i="12" s="1"/>
  <c r="N173" i="12"/>
  <c r="O173" i="12" s="1"/>
  <c r="N330" i="12"/>
  <c r="O330" i="12" s="1"/>
  <c r="N206" i="12"/>
  <c r="O206" i="12" s="1"/>
  <c r="N269" i="12"/>
  <c r="O269" i="12" s="1"/>
  <c r="N211" i="12"/>
  <c r="O211" i="12" s="1"/>
  <c r="N318" i="12"/>
  <c r="O318" i="12" s="1"/>
  <c r="N125" i="12"/>
  <c r="O125" i="12" s="1"/>
  <c r="N416" i="12"/>
  <c r="O416" i="12" s="1"/>
  <c r="N95" i="12"/>
  <c r="O95" i="12" s="1"/>
  <c r="N19" i="13"/>
  <c r="O19" i="13" s="1"/>
  <c r="N294" i="12"/>
  <c r="O294" i="12" s="1"/>
  <c r="N267" i="12"/>
  <c r="O267" i="12" s="1"/>
  <c r="N440" i="12"/>
  <c r="O440" i="12" s="1"/>
  <c r="N304" i="12"/>
  <c r="O304" i="12" s="1"/>
  <c r="N386" i="12"/>
  <c r="O386" i="12" s="1"/>
  <c r="N204" i="12"/>
  <c r="O204" i="12" s="1"/>
  <c r="N49" i="13"/>
  <c r="O49" i="13" s="1"/>
  <c r="N314" i="12"/>
  <c r="O314" i="12" s="1"/>
  <c r="N404" i="12"/>
  <c r="O404" i="12" s="1"/>
  <c r="N393" i="12"/>
  <c r="O393" i="12" s="1"/>
  <c r="N346" i="12"/>
  <c r="O346" i="12" s="1"/>
  <c r="N271" i="12"/>
  <c r="O271" i="12" s="1"/>
  <c r="N336" i="12"/>
  <c r="O336" i="12" s="1"/>
  <c r="N261" i="12"/>
  <c r="O261" i="12" s="1"/>
  <c r="N31" i="13"/>
  <c r="O31" i="13" s="1"/>
  <c r="N442" i="12"/>
  <c r="O442" i="12" s="1"/>
  <c r="N82" i="12"/>
  <c r="O82" i="12" s="1"/>
  <c r="N356" i="12"/>
  <c r="O356" i="12" s="1"/>
  <c r="N185" i="12"/>
  <c r="O185" i="12" s="1"/>
  <c r="N273" i="12"/>
  <c r="O273" i="12" s="1"/>
  <c r="N221" i="12"/>
  <c r="O221" i="12" s="1"/>
  <c r="N325" i="12"/>
  <c r="O325" i="12" s="1"/>
  <c r="N79" i="12"/>
  <c r="O79" i="12" s="1"/>
  <c r="N332" i="12"/>
  <c r="O332" i="12" s="1"/>
  <c r="N128" i="12"/>
  <c r="O128" i="12" s="1"/>
  <c r="N37" i="13"/>
  <c r="O37" i="13" s="1"/>
  <c r="N268" i="12"/>
  <c r="O268" i="12" s="1"/>
  <c r="N36" i="12"/>
  <c r="O36" i="12" s="1"/>
  <c r="N303" i="12"/>
  <c r="O303" i="12" s="1"/>
  <c r="N197" i="12"/>
  <c r="O197" i="12" s="1"/>
  <c r="N21" i="13"/>
  <c r="O21" i="13" s="1"/>
  <c r="N66" i="12"/>
  <c r="O66" i="12" s="1"/>
  <c r="N378" i="12"/>
  <c r="O378" i="12" s="1"/>
  <c r="N340" i="12"/>
  <c r="O340" i="12" s="1"/>
  <c r="N91" i="12"/>
  <c r="O91" i="12" s="1"/>
  <c r="N92" i="12"/>
  <c r="O92" i="12" s="1"/>
  <c r="N280" i="12"/>
  <c r="O280" i="12" s="1"/>
  <c r="N139" i="12"/>
  <c r="O139" i="12" s="1"/>
  <c r="N65" i="12"/>
  <c r="O65" i="12" s="1"/>
  <c r="N137" i="12"/>
  <c r="O137" i="12" s="1"/>
  <c r="N403" i="12"/>
  <c r="O403" i="12" s="1"/>
  <c r="N41" i="13"/>
  <c r="O41" i="13" s="1"/>
  <c r="I413" i="11"/>
  <c r="I339" i="11"/>
  <c r="L339" i="11" s="1"/>
  <c r="N157" i="12"/>
  <c r="O157" i="12" s="1"/>
  <c r="N58" i="12"/>
  <c r="O58" i="12" s="1"/>
  <c r="N321" i="12"/>
  <c r="O321" i="12" s="1"/>
  <c r="O22" i="12"/>
  <c r="N159" i="12"/>
  <c r="O159" i="12" s="1"/>
  <c r="N181" i="12"/>
  <c r="O181" i="12" s="1"/>
  <c r="N46" i="12"/>
  <c r="O46" i="12" s="1"/>
  <c r="N414" i="12"/>
  <c r="O414" i="12" s="1"/>
  <c r="N316" i="12"/>
  <c r="O316" i="12" s="1"/>
  <c r="N88" i="12"/>
  <c r="O88" i="12" s="1"/>
  <c r="N429" i="12"/>
  <c r="O429" i="12" s="1"/>
  <c r="N299" i="12"/>
  <c r="O299" i="12" s="1"/>
  <c r="N401" i="12"/>
  <c r="O401" i="12" s="1"/>
  <c r="N302" i="12"/>
  <c r="O302" i="12" s="1"/>
  <c r="N47" i="13"/>
  <c r="O47" i="13" s="1"/>
  <c r="N161" i="12"/>
  <c r="O161" i="12" s="1"/>
  <c r="N127" i="12"/>
  <c r="O127" i="12" s="1"/>
  <c r="N222" i="12"/>
  <c r="O222" i="12" s="1"/>
  <c r="N225" i="12"/>
  <c r="O225" i="12" s="1"/>
  <c r="N347" i="12"/>
  <c r="O347" i="12" s="1"/>
  <c r="O15" i="13"/>
  <c r="N56" i="12"/>
  <c r="O56" i="12" s="1"/>
  <c r="N119" i="12"/>
  <c r="O119" i="12" s="1"/>
  <c r="N107" i="12"/>
  <c r="O107" i="12" s="1"/>
  <c r="N144" i="12"/>
  <c r="O144" i="12" s="1"/>
  <c r="N369" i="12"/>
  <c r="O369" i="12" s="1"/>
  <c r="N94" i="12"/>
  <c r="O94" i="12" s="1"/>
  <c r="N76" i="12"/>
  <c r="O76" i="12" s="1"/>
  <c r="N183" i="12"/>
  <c r="O183" i="12" s="1"/>
  <c r="N192" i="12"/>
  <c r="O192" i="12" s="1"/>
  <c r="N353" i="12"/>
  <c r="O353" i="12" s="1"/>
  <c r="N324" i="12"/>
  <c r="O324" i="12" s="1"/>
  <c r="N306" i="12"/>
  <c r="O306" i="12" s="1"/>
  <c r="N270" i="12"/>
  <c r="O270" i="12" s="1"/>
  <c r="N16" i="13"/>
  <c r="O16" i="13" s="1"/>
  <c r="I324" i="11"/>
  <c r="L324" i="11" s="1"/>
  <c r="L55" i="13"/>
  <c r="M54" i="13"/>
  <c r="M55" i="13" s="1"/>
  <c r="I294" i="11"/>
  <c r="L294" i="11" s="1"/>
  <c r="I281" i="11"/>
  <c r="L281" i="11" s="1"/>
  <c r="I357" i="11"/>
  <c r="L357" i="11" s="1"/>
  <c r="I334" i="11"/>
  <c r="L334" i="11" s="1"/>
  <c r="N64" i="12"/>
  <c r="O64" i="12" s="1"/>
  <c r="N51" i="12"/>
  <c r="O51" i="12" s="1"/>
  <c r="I52" i="12"/>
  <c r="N444" i="12"/>
  <c r="O444" i="12" s="1"/>
  <c r="N34" i="13"/>
  <c r="O34" i="13" s="1"/>
  <c r="N96" i="12"/>
  <c r="O96" i="12" s="1"/>
  <c r="N411" i="12"/>
  <c r="O411" i="12" s="1"/>
  <c r="N38" i="13"/>
  <c r="O38" i="13" s="1"/>
  <c r="N312" i="12"/>
  <c r="O312" i="12" s="1"/>
  <c r="N425" i="12"/>
  <c r="O425" i="12" s="1"/>
  <c r="N390" i="12"/>
  <c r="O390" i="12" s="1"/>
  <c r="N232" i="12"/>
  <c r="O232" i="12" s="1"/>
  <c r="N213" i="12"/>
  <c r="O213" i="12" s="1"/>
  <c r="N266" i="12"/>
  <c r="O266" i="12" s="1"/>
  <c r="N341" i="12"/>
  <c r="O341" i="12" s="1"/>
  <c r="N307" i="12"/>
  <c r="O307" i="12" s="1"/>
  <c r="N352" i="12"/>
  <c r="O352" i="12" s="1"/>
  <c r="N265" i="12"/>
  <c r="O265" i="12" s="1"/>
  <c r="N384" i="12"/>
  <c r="O384" i="12" s="1"/>
  <c r="N391" i="12"/>
  <c r="O391" i="12" s="1"/>
  <c r="N178" i="12"/>
  <c r="O178" i="12" s="1"/>
  <c r="N201" i="12"/>
  <c r="O201" i="12" s="1"/>
  <c r="N194" i="12"/>
  <c r="O194" i="12" s="1"/>
  <c r="N59" i="13"/>
  <c r="O59" i="13" s="1"/>
  <c r="N196" i="12"/>
  <c r="O196" i="12" s="1"/>
  <c r="N35" i="12"/>
  <c r="O35" i="12" s="1"/>
  <c r="N147" i="12"/>
  <c r="O147" i="12" s="1"/>
  <c r="N337" i="12"/>
  <c r="O337" i="12" s="1"/>
  <c r="N170" i="12"/>
  <c r="O170" i="12" s="1"/>
  <c r="N371" i="12"/>
  <c r="O371" i="12" s="1"/>
  <c r="N395" i="12"/>
  <c r="O395" i="12" s="1"/>
  <c r="N227" i="12"/>
  <c r="O227" i="12" s="1"/>
  <c r="I401" i="11"/>
  <c r="L401" i="11" s="1"/>
  <c r="I397" i="11"/>
  <c r="I442" i="11"/>
  <c r="I402" i="11"/>
  <c r="L402" i="11" s="1"/>
  <c r="I409" i="11"/>
  <c r="L409" i="11" s="1"/>
  <c r="I370" i="11"/>
  <c r="L370" i="11" s="1"/>
  <c r="I250" i="11"/>
  <c r="L250" i="11" s="1"/>
  <c r="I410" i="11"/>
  <c r="L410" i="11" s="1"/>
  <c r="I405" i="11"/>
  <c r="I391" i="11"/>
  <c r="I358" i="11"/>
  <c r="I318" i="11"/>
  <c r="L318" i="11" s="1"/>
  <c r="I420" i="11"/>
  <c r="I342" i="11"/>
  <c r="L342" i="11" s="1"/>
  <c r="I392" i="11"/>
  <c r="L392" i="11" s="1"/>
  <c r="I359" i="11"/>
  <c r="L359" i="11" s="1"/>
  <c r="I64" i="11"/>
  <c r="L64" i="11" s="1"/>
  <c r="I110" i="11"/>
  <c r="L110" i="11" s="1"/>
  <c r="I38" i="11"/>
  <c r="L38" i="11" s="1"/>
  <c r="I43" i="11"/>
  <c r="L43" i="11" s="1"/>
  <c r="I60" i="11"/>
  <c r="L60" i="11" s="1"/>
  <c r="I429" i="11"/>
  <c r="L429" i="11" s="1"/>
  <c r="I353" i="11"/>
  <c r="L353" i="11" s="1"/>
  <c r="I313" i="11"/>
  <c r="L313" i="11" s="1"/>
  <c r="I283" i="11"/>
  <c r="L283" i="11" s="1"/>
  <c r="I361" i="11"/>
  <c r="I388" i="11"/>
  <c r="L388" i="11" s="1"/>
  <c r="I376" i="11"/>
  <c r="L376" i="11" s="1"/>
  <c r="I437" i="11"/>
  <c r="I393" i="11"/>
  <c r="L393" i="11" s="1"/>
  <c r="I314" i="11"/>
  <c r="I368" i="11"/>
  <c r="L368" i="11" s="1"/>
  <c r="I395" i="11"/>
  <c r="L395" i="11" s="1"/>
  <c r="I363" i="11"/>
  <c r="L363" i="11" s="1"/>
  <c r="I30" i="11"/>
  <c r="L30" i="11" s="1"/>
  <c r="I66" i="11"/>
  <c r="L66" i="11" s="1"/>
  <c r="I24" i="11"/>
  <c r="L24" i="11" s="1"/>
  <c r="I20" i="11"/>
  <c r="I52" i="11" s="1"/>
  <c r="I169" i="11"/>
  <c r="L169" i="11" s="1"/>
  <c r="I434" i="11"/>
  <c r="L434" i="11" s="1"/>
  <c r="I346" i="11"/>
  <c r="L346" i="11" s="1"/>
  <c r="I315" i="11"/>
  <c r="L315" i="11" s="1"/>
  <c r="I271" i="11"/>
  <c r="L271" i="11" s="1"/>
  <c r="I424" i="11"/>
  <c r="L424" i="11" s="1"/>
  <c r="I407" i="11"/>
  <c r="L407" i="11" s="1"/>
  <c r="I330" i="11"/>
  <c r="L330" i="11" s="1"/>
  <c r="I433" i="11"/>
  <c r="L433" i="11" s="1"/>
  <c r="I404" i="11"/>
  <c r="L404" i="11" s="1"/>
  <c r="I307" i="11"/>
  <c r="L307" i="11" s="1"/>
  <c r="I383" i="11"/>
  <c r="I411" i="11"/>
  <c r="L411" i="11" s="1"/>
  <c r="I62" i="11"/>
  <c r="L62" i="11" s="1"/>
  <c r="I103" i="11"/>
  <c r="L103" i="11" s="1"/>
  <c r="I274" i="11"/>
  <c r="L274" i="11" s="1"/>
  <c r="I390" i="11"/>
  <c r="L390" i="11" s="1"/>
  <c r="I320" i="11"/>
  <c r="L320" i="11" s="1"/>
  <c r="I416" i="11"/>
  <c r="L416" i="11" s="1"/>
  <c r="I349" i="11"/>
  <c r="L349" i="11" s="1"/>
  <c r="I380" i="11"/>
  <c r="L380" i="11" s="1"/>
  <c r="I309" i="11"/>
  <c r="L309" i="11" s="1"/>
  <c r="I425" i="11"/>
  <c r="I344" i="11"/>
  <c r="L344" i="11" s="1"/>
  <c r="I27" i="11"/>
  <c r="L27" i="11" s="1"/>
  <c r="I67" i="11"/>
  <c r="L67" i="11" s="1"/>
  <c r="I25" i="11"/>
  <c r="L25" i="11" s="1"/>
  <c r="I371" i="11"/>
  <c r="I422" i="11"/>
  <c r="I352" i="11"/>
  <c r="L352" i="11" s="1"/>
  <c r="I295" i="11"/>
  <c r="L295" i="11" s="1"/>
  <c r="I284" i="11"/>
  <c r="L284" i="11" s="1"/>
  <c r="I360" i="11"/>
  <c r="L360" i="11" s="1"/>
  <c r="I432" i="11"/>
  <c r="L432" i="11" s="1"/>
  <c r="I364" i="11"/>
  <c r="I326" i="11"/>
  <c r="L326" i="11" s="1"/>
  <c r="I431" i="11"/>
  <c r="L431" i="11" s="1"/>
  <c r="I415" i="11"/>
  <c r="L415" i="11" s="1"/>
  <c r="I373" i="11"/>
  <c r="L373" i="11" s="1"/>
  <c r="I340" i="11"/>
  <c r="L340" i="11" s="1"/>
  <c r="I304" i="11"/>
  <c r="L304" i="11" s="1"/>
  <c r="I305" i="11"/>
  <c r="L305" i="11" s="1"/>
  <c r="I384" i="11"/>
  <c r="L384" i="11" s="1"/>
  <c r="I394" i="11"/>
  <c r="I350" i="11"/>
  <c r="I427" i="11"/>
  <c r="L427" i="11" s="1"/>
  <c r="I58" i="11"/>
  <c r="L58" i="11" s="1"/>
  <c r="I122" i="11"/>
  <c r="L122" i="11" s="1"/>
  <c r="I379" i="11"/>
  <c r="L379" i="11" s="1"/>
  <c r="I381" i="11"/>
  <c r="I347" i="11"/>
  <c r="L347" i="11" s="1"/>
  <c r="I325" i="11"/>
  <c r="I302" i="11"/>
  <c r="L302" i="11" s="1"/>
  <c r="I277" i="11"/>
  <c r="L277" i="11" s="1"/>
  <c r="I414" i="11"/>
  <c r="L414" i="11" s="1"/>
  <c r="I382" i="11"/>
  <c r="L382" i="11" s="1"/>
  <c r="I362" i="11"/>
  <c r="L362" i="11" s="1"/>
  <c r="I317" i="11"/>
  <c r="L317" i="11" s="1"/>
  <c r="I328" i="11"/>
  <c r="L328" i="11" s="1"/>
  <c r="I365" i="11"/>
  <c r="L365" i="11" s="1"/>
  <c r="I436" i="11"/>
  <c r="I337" i="11"/>
  <c r="L337" i="11" s="1"/>
  <c r="I91" i="11"/>
  <c r="L91" i="11" s="1"/>
  <c r="I94" i="11"/>
  <c r="L94" i="11" s="1"/>
  <c r="I47" i="11"/>
  <c r="L47" i="11" s="1"/>
  <c r="I102" i="11"/>
  <c r="L102" i="11" s="1"/>
  <c r="I106" i="11"/>
  <c r="L106" i="11" s="1"/>
  <c r="I61" i="11"/>
  <c r="L61" i="11" s="1"/>
  <c r="I70" i="11"/>
  <c r="L70" i="11" s="1"/>
  <c r="I385" i="11"/>
  <c r="L385" i="11" s="1"/>
  <c r="I399" i="11"/>
  <c r="L399" i="11" s="1"/>
  <c r="I375" i="11"/>
  <c r="L375" i="11" s="1"/>
  <c r="I322" i="11"/>
  <c r="L322" i="11" s="1"/>
  <c r="I299" i="11"/>
  <c r="L299" i="11" s="1"/>
  <c r="I289" i="11"/>
  <c r="L289" i="11" s="1"/>
  <c r="I256" i="11"/>
  <c r="I412" i="11"/>
  <c r="L412" i="11" s="1"/>
  <c r="I406" i="11"/>
  <c r="L406" i="11" s="1"/>
  <c r="I311" i="11"/>
  <c r="L311" i="11" s="1"/>
  <c r="I435" i="11"/>
  <c r="L435" i="11" s="1"/>
  <c r="I398" i="11"/>
  <c r="L398" i="11" s="1"/>
  <c r="I377" i="11"/>
  <c r="L377" i="11" s="1"/>
  <c r="I438" i="11"/>
  <c r="I354" i="11"/>
  <c r="L354" i="11" s="1"/>
  <c r="I374" i="11"/>
  <c r="L374" i="11" s="1"/>
  <c r="I386" i="11"/>
  <c r="L386" i="11" s="1"/>
  <c r="I419" i="11"/>
  <c r="L419" i="11" s="1"/>
  <c r="I329" i="11"/>
  <c r="L329" i="11" s="1"/>
  <c r="I89" i="11"/>
  <c r="L89" i="11" s="1"/>
  <c r="I44" i="11"/>
  <c r="L44" i="11" s="1"/>
  <c r="I123" i="11"/>
  <c r="L123" i="11" s="1"/>
  <c r="I87" i="11"/>
  <c r="L87" i="11" s="1"/>
  <c r="I137" i="11"/>
  <c r="L137" i="11" s="1"/>
  <c r="I286" i="11"/>
  <c r="L286" i="11" s="1"/>
  <c r="I257" i="11"/>
  <c r="L257" i="11" s="1"/>
  <c r="I378" i="11"/>
  <c r="L378" i="11" s="1"/>
  <c r="I426" i="11"/>
  <c r="L426" i="11" s="1"/>
  <c r="I389" i="11"/>
  <c r="L389" i="11" s="1"/>
  <c r="I327" i="11"/>
  <c r="I428" i="11"/>
  <c r="I343" i="11"/>
  <c r="L343" i="11" s="1"/>
  <c r="I444" i="11"/>
  <c r="I366" i="11"/>
  <c r="L366" i="11" s="1"/>
  <c r="I332" i="11"/>
  <c r="L332" i="11" s="1"/>
  <c r="I133" i="11"/>
  <c r="L133" i="11" s="1"/>
  <c r="I111" i="11"/>
  <c r="L111" i="11" s="1"/>
  <c r="I19" i="11"/>
  <c r="L19" i="11" s="1"/>
  <c r="I72" i="11"/>
  <c r="L72" i="11" s="1"/>
  <c r="I105" i="11"/>
  <c r="L105" i="11" s="1"/>
  <c r="I73" i="11"/>
  <c r="L73" i="11" s="1"/>
  <c r="I18" i="13"/>
  <c r="N17" i="13"/>
  <c r="O17" i="13" s="1"/>
  <c r="I55" i="13"/>
  <c r="N53" i="13"/>
  <c r="O53" i="13" s="1"/>
  <c r="I20" i="13"/>
  <c r="L158" i="11"/>
  <c r="L126" i="11"/>
  <c r="L155" i="11"/>
  <c r="L92" i="11"/>
  <c r="G33" i="11"/>
  <c r="L100" i="11"/>
  <c r="L124" i="11"/>
  <c r="S79" i="12"/>
  <c r="T79" i="12" s="1"/>
  <c r="S319" i="12"/>
  <c r="T319" i="12" s="1"/>
  <c r="L192" i="11"/>
  <c r="L97" i="11"/>
  <c r="L156" i="11"/>
  <c r="L98" i="11"/>
  <c r="L138" i="11"/>
  <c r="L141" i="11"/>
  <c r="L144" i="11"/>
  <c r="L96" i="11"/>
  <c r="L166" i="11"/>
  <c r="L74" i="11"/>
  <c r="L134" i="11"/>
  <c r="L142" i="11"/>
  <c r="L275" i="11"/>
  <c r="L127" i="11"/>
  <c r="L229" i="11"/>
  <c r="L182" i="11"/>
  <c r="L188" i="11"/>
  <c r="L81" i="11"/>
  <c r="L154" i="11"/>
  <c r="L107" i="11"/>
  <c r="L147" i="11"/>
  <c r="L172" i="11"/>
  <c r="L160" i="11"/>
  <c r="L150" i="11"/>
  <c r="L209" i="11"/>
  <c r="L242" i="11"/>
  <c r="L181" i="11"/>
  <c r="L231" i="11"/>
  <c r="L148" i="11"/>
  <c r="L194" i="11"/>
  <c r="L217" i="11"/>
  <c r="L128" i="11"/>
  <c r="L151" i="11"/>
  <c r="L68" i="11"/>
  <c r="L104" i="11"/>
  <c r="L125" i="11"/>
  <c r="L149" i="11"/>
  <c r="L200" i="11"/>
  <c r="L184" i="11"/>
  <c r="L232" i="11"/>
  <c r="L205" i="11"/>
  <c r="L170" i="11"/>
  <c r="L177" i="11"/>
  <c r="L196" i="11"/>
  <c r="L201" i="11"/>
  <c r="L202" i="11"/>
  <c r="L235" i="11"/>
  <c r="L173" i="11"/>
  <c r="L214" i="11"/>
  <c r="L179" i="11"/>
  <c r="Q20" i="13"/>
  <c r="R20" i="13"/>
  <c r="L210" i="11"/>
  <c r="S427" i="12"/>
  <c r="T427" i="12" s="1"/>
  <c r="S431" i="12"/>
  <c r="T431" i="12" s="1"/>
  <c r="S433" i="12"/>
  <c r="T433" i="12" s="1"/>
  <c r="S256" i="12"/>
  <c r="T256" i="12" s="1"/>
  <c r="S45" i="12"/>
  <c r="T45" i="12" s="1"/>
  <c r="L143" i="11"/>
  <c r="L239" i="11"/>
  <c r="S87" i="12"/>
  <c r="T87" i="12" s="1"/>
  <c r="L212" i="11"/>
  <c r="S349" i="12"/>
  <c r="T349" i="12" s="1"/>
  <c r="S94" i="12"/>
  <c r="T94" i="12" s="1"/>
  <c r="S62" i="12"/>
  <c r="T62" i="12" s="1"/>
  <c r="S259" i="12"/>
  <c r="T259" i="12" s="1"/>
  <c r="L249" i="11"/>
  <c r="S31" i="12"/>
  <c r="T31" i="12" s="1"/>
  <c r="L193" i="11"/>
  <c r="S174" i="12"/>
  <c r="T174" i="12" s="1"/>
  <c r="L118" i="11"/>
  <c r="L183" i="11"/>
  <c r="L244" i="11"/>
  <c r="L153" i="11"/>
  <c r="L165" i="11"/>
  <c r="L175" i="11"/>
  <c r="L195" i="11"/>
  <c r="L189" i="11"/>
  <c r="L203" i="11"/>
  <c r="L152" i="11"/>
  <c r="L234" i="11"/>
  <c r="L207" i="11"/>
  <c r="L129" i="11"/>
  <c r="L159" i="11"/>
  <c r="L82" i="11"/>
  <c r="L119" i="11"/>
  <c r="L227" i="11"/>
  <c r="L191" i="11"/>
  <c r="L164" i="11"/>
  <c r="L237" i="11"/>
  <c r="L199" i="11"/>
  <c r="L238" i="11"/>
  <c r="L233" i="11"/>
  <c r="L262" i="11"/>
  <c r="L171" i="11"/>
  <c r="L146" i="11"/>
  <c r="L112" i="11"/>
  <c r="L224" i="11"/>
  <c r="L226" i="11"/>
  <c r="L208" i="11"/>
  <c r="L180" i="11"/>
  <c r="L253" i="11"/>
  <c r="L140" i="11"/>
  <c r="S210" i="12"/>
  <c r="T210" i="12" s="1"/>
  <c r="L254" i="11"/>
  <c r="L381" i="11"/>
  <c r="L230" i="11"/>
  <c r="L204" i="11"/>
  <c r="L190" i="11"/>
  <c r="L272" i="11"/>
  <c r="L236" i="11"/>
  <c r="L240" i="11"/>
  <c r="L206" i="11"/>
  <c r="L211" i="11"/>
  <c r="L264" i="11"/>
  <c r="L243" i="11"/>
  <c r="S358" i="12"/>
  <c r="T358" i="12" s="1"/>
  <c r="S339" i="12"/>
  <c r="T339" i="12" s="1"/>
  <c r="L222" i="11"/>
  <c r="S371" i="12"/>
  <c r="T371" i="12" s="1"/>
  <c r="S288" i="12"/>
  <c r="T288" i="12" s="1"/>
  <c r="S167" i="12"/>
  <c r="T167" i="12" s="1"/>
  <c r="S120" i="12"/>
  <c r="T120" i="12" s="1"/>
  <c r="S21" i="13"/>
  <c r="T21" i="13" s="1"/>
  <c r="S68" i="12"/>
  <c r="T68" i="12" s="1"/>
  <c r="S89" i="12"/>
  <c r="T89" i="12" s="1"/>
  <c r="S181" i="12"/>
  <c r="T181" i="12" s="1"/>
  <c r="S134" i="12"/>
  <c r="T134" i="12" s="1"/>
  <c r="S138" i="12"/>
  <c r="T138" i="12" s="1"/>
  <c r="S340" i="12"/>
  <c r="T340" i="12" s="1"/>
  <c r="S113" i="12"/>
  <c r="T113" i="12" s="1"/>
  <c r="S235" i="12"/>
  <c r="T235" i="12" s="1"/>
  <c r="S123" i="12"/>
  <c r="T123" i="12" s="1"/>
  <c r="S386" i="12"/>
  <c r="T386" i="12" s="1"/>
  <c r="S22" i="12"/>
  <c r="T22" i="12" s="1"/>
  <c r="S169" i="12"/>
  <c r="T169" i="12" s="1"/>
  <c r="S117" i="12"/>
  <c r="T117" i="12" s="1"/>
  <c r="S122" i="12"/>
  <c r="T122" i="12" s="1"/>
  <c r="L241" i="11"/>
  <c r="L225" i="11"/>
  <c r="L276" i="11"/>
  <c r="L267" i="11"/>
  <c r="L418" i="11"/>
  <c r="L323" i="11"/>
  <c r="L351" i="11"/>
  <c r="L394" i="11"/>
  <c r="L319" i="11"/>
  <c r="L228" i="11"/>
  <c r="L367" i="11"/>
  <c r="L312" i="11"/>
  <c r="L248" i="11"/>
  <c r="L310" i="11"/>
  <c r="L403" i="11"/>
  <c r="L413" i="11"/>
  <c r="L221" i="11"/>
  <c r="L355" i="11"/>
  <c r="L213" i="11"/>
  <c r="L327" i="11"/>
  <c r="L288" i="11"/>
  <c r="L391" i="11"/>
  <c r="L265" i="11"/>
  <c r="L358" i="11"/>
  <c r="L400" i="11"/>
  <c r="L321" i="11"/>
  <c r="L314" i="11"/>
  <c r="L336" i="11"/>
  <c r="L290" i="11"/>
  <c r="L397" i="11"/>
  <c r="L258" i="11"/>
  <c r="L259" i="11"/>
  <c r="L408" i="11"/>
  <c r="L356" i="11"/>
  <c r="L437" i="11"/>
  <c r="L372" i="11"/>
  <c r="L338" i="11"/>
  <c r="L316" i="11"/>
  <c r="L428" i="11"/>
  <c r="L345" i="11"/>
  <c r="L361" i="11"/>
  <c r="L266" i="11"/>
  <c r="L287" i="11"/>
  <c r="L270" i="11"/>
  <c r="L280" i="11"/>
  <c r="L269" i="11"/>
  <c r="L306" i="11"/>
  <c r="L425" i="11"/>
  <c r="L256" i="11"/>
  <c r="L285" i="11"/>
  <c r="L251" i="11"/>
  <c r="L260" i="11"/>
  <c r="L383" i="11"/>
  <c r="L335" i="11"/>
  <c r="L364" i="11"/>
  <c r="L223" i="11"/>
  <c r="L252" i="11"/>
  <c r="L348" i="11"/>
  <c r="L350" i="11"/>
  <c r="L325" i="11"/>
  <c r="L333" i="11"/>
  <c r="L273" i="11"/>
  <c r="L436" i="11"/>
  <c r="L417" i="11"/>
  <c r="L255" i="11"/>
  <c r="L263" i="11"/>
  <c r="L278" i="11"/>
  <c r="L308" i="11"/>
  <c r="L405" i="11"/>
  <c r="L396" i="11"/>
  <c r="L331" i="11"/>
  <c r="L282" i="11"/>
  <c r="L279" i="11"/>
  <c r="L268" i="11"/>
  <c r="L301" i="11"/>
  <c r="L293" i="11"/>
  <c r="L291" i="11"/>
  <c r="L298" i="11"/>
  <c r="L297" i="11"/>
  <c r="L371" i="11"/>
  <c r="L296" i="11"/>
  <c r="L300" i="11"/>
  <c r="L292" i="11"/>
  <c r="L303" i="11"/>
  <c r="L369" i="11"/>
  <c r="S300" i="12"/>
  <c r="T300" i="12" s="1"/>
  <c r="S31" i="13"/>
  <c r="T31" i="13" s="1"/>
  <c r="S375" i="12"/>
  <c r="T375" i="12" s="1"/>
  <c r="S59" i="12"/>
  <c r="T59" i="12" s="1"/>
  <c r="S26" i="12"/>
  <c r="T26" i="12" s="1"/>
  <c r="S387" i="12"/>
  <c r="T387" i="12" s="1"/>
  <c r="S255" i="12"/>
  <c r="T255" i="12" s="1"/>
  <c r="S191" i="12"/>
  <c r="T191" i="12" s="1"/>
  <c r="S390" i="12"/>
  <c r="T390" i="12" s="1"/>
  <c r="S207" i="12"/>
  <c r="T207" i="12" s="1"/>
  <c r="S305" i="12"/>
  <c r="T305" i="12" s="1"/>
  <c r="S370" i="12"/>
  <c r="T370" i="12" s="1"/>
  <c r="S171" i="12"/>
  <c r="T171" i="12" s="1"/>
  <c r="S143" i="12"/>
  <c r="T143" i="12" s="1"/>
  <c r="S426" i="12"/>
  <c r="T426" i="12" s="1"/>
  <c r="S178" i="12"/>
  <c r="T178" i="12" s="1"/>
  <c r="S114" i="12"/>
  <c r="T114" i="12" s="1"/>
  <c r="W169" i="12"/>
  <c r="S408" i="12"/>
  <c r="T408" i="12" s="1"/>
  <c r="S81" i="12"/>
  <c r="T81" i="12" s="1"/>
  <c r="S168" i="12"/>
  <c r="T168" i="12" s="1"/>
  <c r="S29" i="12"/>
  <c r="T29" i="12" s="1"/>
  <c r="S356" i="12"/>
  <c r="T356" i="12" s="1"/>
  <c r="S273" i="12"/>
  <c r="T273" i="12" s="1"/>
  <c r="S425" i="12"/>
  <c r="T425" i="12" s="1"/>
  <c r="S373" i="12"/>
  <c r="T373" i="12" s="1"/>
  <c r="H55" i="13"/>
  <c r="R55" i="13"/>
  <c r="S54" i="13"/>
  <c r="T54" i="13" s="1"/>
  <c r="S150" i="12"/>
  <c r="T150" i="12" s="1"/>
  <c r="S376" i="12"/>
  <c r="T376" i="12" s="1"/>
  <c r="S201" i="12"/>
  <c r="T201" i="12" s="1"/>
  <c r="S262" i="12"/>
  <c r="T262" i="12" s="1"/>
  <c r="S180" i="12"/>
  <c r="T180" i="12" s="1"/>
  <c r="S197" i="12"/>
  <c r="T197" i="12" s="1"/>
  <c r="S324" i="12"/>
  <c r="T324" i="12" s="1"/>
  <c r="S227" i="12"/>
  <c r="T227" i="12" s="1"/>
  <c r="S100" i="12"/>
  <c r="T100" i="12" s="1"/>
  <c r="S80" i="12"/>
  <c r="T80" i="12" s="1"/>
  <c r="S303" i="12"/>
  <c r="T303" i="12" s="1"/>
  <c r="S92" i="12"/>
  <c r="T92" i="12" s="1"/>
  <c r="S366" i="12"/>
  <c r="T366" i="12" s="1"/>
  <c r="S76" i="12"/>
  <c r="T76" i="12" s="1"/>
  <c r="S42" i="13"/>
  <c r="T42" i="13" s="1"/>
  <c r="S226" i="12"/>
  <c r="T226" i="12" s="1"/>
  <c r="S141" i="12"/>
  <c r="T141" i="12" s="1"/>
  <c r="S436" i="12"/>
  <c r="T436" i="12" s="1"/>
  <c r="S404" i="12"/>
  <c r="T404" i="12" s="1"/>
  <c r="S343" i="12"/>
  <c r="T343" i="12" s="1"/>
  <c r="S206" i="12"/>
  <c r="T206" i="12" s="1"/>
  <c r="S322" i="12"/>
  <c r="T322" i="12" s="1"/>
  <c r="S344" i="12"/>
  <c r="T344" i="12" s="1"/>
  <c r="S395" i="12"/>
  <c r="T395" i="12" s="1"/>
  <c r="S323" i="12"/>
  <c r="T323" i="12" s="1"/>
  <c r="S72" i="12"/>
  <c r="T72" i="12" s="1"/>
  <c r="S75" i="12"/>
  <c r="T75" i="12" s="1"/>
  <c r="S217" i="12"/>
  <c r="T217" i="12" s="1"/>
  <c r="S337" i="12"/>
  <c r="T337" i="12" s="1"/>
  <c r="S109" i="12"/>
  <c r="T109" i="12" s="1"/>
  <c r="S298" i="12"/>
  <c r="T298" i="12" s="1"/>
  <c r="S22" i="13"/>
  <c r="T22" i="13" s="1"/>
  <c r="S278" i="12"/>
  <c r="T278" i="12" s="1"/>
  <c r="S410" i="12"/>
  <c r="T410" i="12" s="1"/>
  <c r="S84" i="12"/>
  <c r="T84" i="12" s="1"/>
  <c r="S161" i="12"/>
  <c r="T161" i="12" s="1"/>
  <c r="S49" i="12"/>
  <c r="T49" i="12" s="1"/>
  <c r="S239" i="12"/>
  <c r="T239" i="12" s="1"/>
  <c r="S125" i="12"/>
  <c r="T125" i="12" s="1"/>
  <c r="S39" i="12"/>
  <c r="T39" i="12" s="1"/>
  <c r="S253" i="12"/>
  <c r="T253" i="12" s="1"/>
  <c r="S263" i="12"/>
  <c r="T263" i="12" s="1"/>
  <c r="S112" i="12"/>
  <c r="T112" i="12" s="1"/>
  <c r="H18" i="13"/>
  <c r="S369" i="12"/>
  <c r="T369" i="12" s="1"/>
  <c r="S389" i="12"/>
  <c r="T389" i="12" s="1"/>
  <c r="S424" i="12"/>
  <c r="T424" i="12" s="1"/>
  <c r="S286" i="12"/>
  <c r="T286" i="12" s="1"/>
  <c r="S105" i="12"/>
  <c r="T105" i="12" s="1"/>
  <c r="S30" i="12"/>
  <c r="T30" i="12" s="1"/>
  <c r="S158" i="12"/>
  <c r="T158" i="12" s="1"/>
  <c r="S287" i="12"/>
  <c r="T287" i="12" s="1"/>
  <c r="S110" i="12"/>
  <c r="T110" i="12" s="1"/>
  <c r="S40" i="12"/>
  <c r="T40" i="12" s="1"/>
  <c r="S208" i="12"/>
  <c r="T208" i="12" s="1"/>
  <c r="S269" i="12"/>
  <c r="T269" i="12" s="1"/>
  <c r="S229" i="12"/>
  <c r="T229" i="12" s="1"/>
  <c r="S342" i="12"/>
  <c r="T342" i="12" s="1"/>
  <c r="S336" i="12"/>
  <c r="T336" i="12" s="1"/>
  <c r="S126" i="12"/>
  <c r="T126" i="12" s="1"/>
  <c r="S333" i="12"/>
  <c r="T333" i="12" s="1"/>
  <c r="S419" i="12"/>
  <c r="T419" i="12" s="1"/>
  <c r="S202" i="12"/>
  <c r="T202" i="12" s="1"/>
  <c r="W377" i="12"/>
  <c r="S67" i="12"/>
  <c r="T67" i="12" s="1"/>
  <c r="S388" i="12"/>
  <c r="T388" i="12" s="1"/>
  <c r="S18" i="12"/>
  <c r="T18" i="12" s="1"/>
  <c r="S211" i="12"/>
  <c r="T211" i="12" s="1"/>
  <c r="S384" i="12"/>
  <c r="T384" i="12" s="1"/>
  <c r="W223" i="12"/>
  <c r="S240" i="12"/>
  <c r="T240" i="12" s="1"/>
  <c r="S194" i="12"/>
  <c r="T194" i="12" s="1"/>
  <c r="S260" i="12"/>
  <c r="T260" i="12" s="1"/>
  <c r="S48" i="12"/>
  <c r="T48" i="12" s="1"/>
  <c r="S308" i="12"/>
  <c r="T308" i="12" s="1"/>
  <c r="W108" i="12"/>
  <c r="S153" i="12"/>
  <c r="T153" i="12" s="1"/>
  <c r="S281" i="12"/>
  <c r="T281" i="12" s="1"/>
  <c r="S135" i="12"/>
  <c r="T135" i="12" s="1"/>
  <c r="S292" i="12"/>
  <c r="T292" i="12" s="1"/>
  <c r="S438" i="12"/>
  <c r="T438" i="12" s="1"/>
  <c r="S166" i="12"/>
  <c r="T166" i="12" s="1"/>
  <c r="S88" i="12"/>
  <c r="T88" i="12" s="1"/>
  <c r="S173" i="12"/>
  <c r="T173" i="12" s="1"/>
  <c r="S205" i="12"/>
  <c r="T205" i="12" s="1"/>
  <c r="S350" i="12"/>
  <c r="T350" i="12" s="1"/>
  <c r="S36" i="12"/>
  <c r="T36" i="12" s="1"/>
  <c r="S291" i="12"/>
  <c r="T291" i="12" s="1"/>
  <c r="S272" i="12"/>
  <c r="T272" i="12" s="1"/>
  <c r="S330" i="12"/>
  <c r="T330" i="12" s="1"/>
  <c r="W435" i="12"/>
  <c r="S142" i="12"/>
  <c r="T142" i="12" s="1"/>
  <c r="S63" i="13"/>
  <c r="T63" i="13" s="1"/>
  <c r="S264" i="12"/>
  <c r="T264" i="12" s="1"/>
  <c r="S365" i="12"/>
  <c r="T365" i="12" s="1"/>
  <c r="S316" i="12"/>
  <c r="T316" i="12" s="1"/>
  <c r="S299" i="12"/>
  <c r="T299" i="12" s="1"/>
  <c r="W229" i="12"/>
  <c r="S73" i="12"/>
  <c r="T73" i="12" s="1"/>
  <c r="W78" i="12"/>
  <c r="S411" i="12"/>
  <c r="T411" i="12" s="1"/>
  <c r="S149" i="12"/>
  <c r="T149" i="12" s="1"/>
  <c r="S74" i="12"/>
  <c r="T74" i="12" s="1"/>
  <c r="W344" i="12"/>
  <c r="S309" i="12"/>
  <c r="T309" i="12" s="1"/>
  <c r="S216" i="12"/>
  <c r="T216" i="12" s="1"/>
  <c r="S290" i="12"/>
  <c r="T290" i="12" s="1"/>
  <c r="S361" i="12"/>
  <c r="T361" i="12" s="1"/>
  <c r="S69" i="12"/>
  <c r="T69" i="12" s="1"/>
  <c r="H20" i="13"/>
  <c r="S378" i="12"/>
  <c r="T378" i="12" s="1"/>
  <c r="S233" i="12"/>
  <c r="T233" i="12" s="1"/>
  <c r="S93" i="12"/>
  <c r="T93" i="12" s="1"/>
  <c r="S442" i="12"/>
  <c r="T442" i="12" s="1"/>
  <c r="S24" i="12"/>
  <c r="T24" i="12" s="1"/>
  <c r="S351" i="12"/>
  <c r="T351" i="12" s="1"/>
  <c r="S318" i="12"/>
  <c r="T318" i="12" s="1"/>
  <c r="S284" i="12"/>
  <c r="T284" i="12" s="1"/>
  <c r="S283" i="12"/>
  <c r="T283" i="12" s="1"/>
  <c r="S306" i="12"/>
  <c r="T306" i="12" s="1"/>
  <c r="S270" i="12"/>
  <c r="T270" i="12" s="1"/>
  <c r="S364" i="12"/>
  <c r="T364" i="12" s="1"/>
  <c r="S129" i="12"/>
  <c r="T129" i="12" s="1"/>
  <c r="S56" i="12"/>
  <c r="T56" i="12" s="1"/>
  <c r="S295" i="12"/>
  <c r="T295" i="12" s="1"/>
  <c r="S99" i="12"/>
  <c r="T99" i="12" s="1"/>
  <c r="S19" i="13"/>
  <c r="T19" i="13" s="1"/>
  <c r="S276" i="12"/>
  <c r="T276" i="12" s="1"/>
  <c r="S116" i="12"/>
  <c r="T116" i="12" s="1"/>
  <c r="S363" i="12"/>
  <c r="T363" i="12" s="1"/>
  <c r="S192" i="12"/>
  <c r="T192" i="12" s="1"/>
  <c r="S241" i="12"/>
  <c r="T241" i="12" s="1"/>
  <c r="S41" i="12"/>
  <c r="T41" i="12" s="1"/>
  <c r="S195" i="12"/>
  <c r="T195" i="12" s="1"/>
  <c r="S313" i="12"/>
  <c r="T313" i="12" s="1"/>
  <c r="S236" i="12"/>
  <c r="T236" i="12" s="1"/>
  <c r="S162" i="12"/>
  <c r="T162" i="12" s="1"/>
  <c r="S394" i="12"/>
  <c r="T394" i="12" s="1"/>
  <c r="S70" i="12"/>
  <c r="T70" i="12" s="1"/>
  <c r="S412" i="12"/>
  <c r="T412" i="12" s="1"/>
  <c r="S124" i="12"/>
  <c r="T124" i="12" s="1"/>
  <c r="W407" i="12"/>
  <c r="S38" i="12"/>
  <c r="T38" i="12" s="1"/>
  <c r="S60" i="12"/>
  <c r="T60" i="12" s="1"/>
  <c r="W184" i="12"/>
  <c r="S329" i="12"/>
  <c r="T329" i="12" s="1"/>
  <c r="S63" i="12"/>
  <c r="T63" i="12" s="1"/>
  <c r="S315" i="12"/>
  <c r="T315" i="12" s="1"/>
  <c r="S252" i="12"/>
  <c r="T252" i="12" s="1"/>
  <c r="S130" i="12"/>
  <c r="T130" i="12" s="1"/>
  <c r="S225" i="12"/>
  <c r="T225" i="12" s="1"/>
  <c r="S55" i="12"/>
  <c r="T55" i="12" s="1"/>
  <c r="S224" i="12"/>
  <c r="T224" i="12" s="1"/>
  <c r="S420" i="12"/>
  <c r="T420" i="12" s="1"/>
  <c r="S399" i="12"/>
  <c r="T399" i="12" s="1"/>
  <c r="S35" i="12"/>
  <c r="T35" i="12" s="1"/>
  <c r="S440" i="12"/>
  <c r="T440" i="12" s="1"/>
  <c r="S61" i="13"/>
  <c r="T61" i="13" s="1"/>
  <c r="S285" i="12"/>
  <c r="T285" i="12" s="1"/>
  <c r="R52" i="12"/>
  <c r="S137" i="12"/>
  <c r="T137" i="12" s="1"/>
  <c r="W146" i="12"/>
  <c r="S37" i="12"/>
  <c r="T37" i="12" s="1"/>
  <c r="S261" i="12"/>
  <c r="T261" i="12" s="1"/>
  <c r="S334" i="12"/>
  <c r="T334" i="12" s="1"/>
  <c r="S403" i="12"/>
  <c r="T403" i="12" s="1"/>
  <c r="W134" i="12"/>
  <c r="W127" i="12"/>
  <c r="W280" i="12"/>
  <c r="S108" i="12"/>
  <c r="T108" i="12" s="1"/>
  <c r="S127" i="12"/>
  <c r="T127" i="12" s="1"/>
  <c r="S103" i="12"/>
  <c r="T103" i="12" s="1"/>
  <c r="S212" i="12"/>
  <c r="T212" i="12" s="1"/>
  <c r="W100" i="12"/>
  <c r="S42" i="12"/>
  <c r="T42" i="12" s="1"/>
  <c r="S405" i="12"/>
  <c r="T405" i="12" s="1"/>
  <c r="S354" i="12"/>
  <c r="T354" i="12" s="1"/>
  <c r="S368" i="12"/>
  <c r="T368" i="12" s="1"/>
  <c r="S347" i="12"/>
  <c r="T347" i="12" s="1"/>
  <c r="S223" i="12"/>
  <c r="T223" i="12" s="1"/>
  <c r="S275" i="12"/>
  <c r="T275" i="12" s="1"/>
  <c r="S237" i="12"/>
  <c r="T237" i="12" s="1"/>
  <c r="S179" i="12"/>
  <c r="T179" i="12" s="1"/>
  <c r="S16" i="13"/>
  <c r="T16" i="13" s="1"/>
  <c r="W248" i="12"/>
  <c r="W67" i="12"/>
  <c r="W419" i="12"/>
  <c r="S97" i="12"/>
  <c r="T97" i="12" s="1"/>
  <c r="S90" i="12"/>
  <c r="T90" i="12" s="1"/>
  <c r="S164" i="12"/>
  <c r="T164" i="12" s="1"/>
  <c r="R33" i="12"/>
  <c r="S146" i="12"/>
  <c r="T146" i="12" s="1"/>
  <c r="S267" i="12"/>
  <c r="T267" i="12" s="1"/>
  <c r="S396" i="12"/>
  <c r="T396" i="12" s="1"/>
  <c r="S44" i="12"/>
  <c r="T44" i="12" s="1"/>
  <c r="S346" i="12"/>
  <c r="T346" i="12" s="1"/>
  <c r="S304" i="12"/>
  <c r="T304" i="12" s="1"/>
  <c r="S184" i="12"/>
  <c r="T184" i="12" s="1"/>
  <c r="S209" i="12"/>
  <c r="T209" i="12" s="1"/>
  <c r="S430" i="12"/>
  <c r="T430" i="12" s="1"/>
  <c r="S244" i="12"/>
  <c r="T244" i="12" s="1"/>
  <c r="W242" i="12"/>
  <c r="S175" i="12"/>
  <c r="T175" i="12" s="1"/>
  <c r="S20" i="12"/>
  <c r="T20" i="12" s="1"/>
  <c r="S271" i="12"/>
  <c r="T271" i="12" s="1"/>
  <c r="S359" i="12"/>
  <c r="T359" i="12" s="1"/>
  <c r="S325" i="12"/>
  <c r="T325" i="12" s="1"/>
  <c r="S407" i="12"/>
  <c r="T407" i="12" s="1"/>
  <c r="S106" i="12"/>
  <c r="T106" i="12" s="1"/>
  <c r="S302" i="12"/>
  <c r="T302" i="12" s="1"/>
  <c r="S326" i="12"/>
  <c r="T326" i="12" s="1"/>
  <c r="S98" i="12"/>
  <c r="T98" i="12" s="1"/>
  <c r="S352" i="12"/>
  <c r="T352" i="12" s="1"/>
  <c r="S428" i="12"/>
  <c r="T428" i="12" s="1"/>
  <c r="S409" i="12"/>
  <c r="T409" i="12" s="1"/>
  <c r="S257" i="12"/>
  <c r="T257" i="12" s="1"/>
  <c r="S418" i="12"/>
  <c r="T418" i="12" s="1"/>
  <c r="W400" i="12"/>
  <c r="S38" i="13"/>
  <c r="T38" i="13" s="1"/>
  <c r="S234" i="12"/>
  <c r="T234" i="12" s="1"/>
  <c r="S148" i="12"/>
  <c r="T148" i="12" s="1"/>
  <c r="S297" i="12"/>
  <c r="T297" i="12" s="1"/>
  <c r="S139" i="12"/>
  <c r="T139" i="12" s="1"/>
  <c r="S183" i="12"/>
  <c r="T183" i="12" s="1"/>
  <c r="S279" i="12"/>
  <c r="T279" i="12" s="1"/>
  <c r="S154" i="12"/>
  <c r="T154" i="12" s="1"/>
  <c r="S282" i="12"/>
  <c r="T282" i="12" s="1"/>
  <c r="S25" i="13"/>
  <c r="T25" i="13" s="1"/>
  <c r="S204" i="12"/>
  <c r="T204" i="12" s="1"/>
  <c r="S145" i="12"/>
  <c r="T145" i="12" s="1"/>
  <c r="S15" i="13"/>
  <c r="T15" i="13" s="1"/>
  <c r="S170" i="12"/>
  <c r="T170" i="12" s="1"/>
  <c r="S367" i="12"/>
  <c r="T367" i="12" s="1"/>
  <c r="S312" i="12"/>
  <c r="T312" i="12" s="1"/>
  <c r="S383" i="12"/>
  <c r="T383" i="12" s="1"/>
  <c r="S186" i="12"/>
  <c r="T186" i="12" s="1"/>
  <c r="S47" i="12"/>
  <c r="T47" i="12" s="1"/>
  <c r="W125" i="12"/>
  <c r="W195" i="12"/>
  <c r="S372" i="12"/>
  <c r="T372" i="12" s="1"/>
  <c r="S307" i="12"/>
  <c r="T307" i="12" s="1"/>
  <c r="S85" i="12"/>
  <c r="T85" i="12" s="1"/>
  <c r="S266" i="12"/>
  <c r="T266" i="12" s="1"/>
  <c r="S317" i="12"/>
  <c r="T317" i="12" s="1"/>
  <c r="S25" i="12"/>
  <c r="T25" i="12" s="1"/>
  <c r="S265" i="12"/>
  <c r="T265" i="12" s="1"/>
  <c r="S35" i="13"/>
  <c r="T35" i="13" s="1"/>
  <c r="S28" i="12"/>
  <c r="T28" i="12" s="1"/>
  <c r="W329" i="12"/>
  <c r="S61" i="12"/>
  <c r="T61" i="12" s="1"/>
  <c r="S321" i="12"/>
  <c r="T321" i="12" s="1"/>
  <c r="S71" i="12"/>
  <c r="T71" i="12" s="1"/>
  <c r="S249" i="12"/>
  <c r="T249" i="12" s="1"/>
  <c r="S172" i="12"/>
  <c r="T172" i="12" s="1"/>
  <c r="S27" i="13"/>
  <c r="T27" i="13" s="1"/>
  <c r="S218" i="12"/>
  <c r="T218" i="12" s="1"/>
  <c r="S140" i="12"/>
  <c r="T140" i="12" s="1"/>
  <c r="S251" i="12"/>
  <c r="T251" i="12" s="1"/>
  <c r="S406" i="12"/>
  <c r="T406" i="12" s="1"/>
  <c r="S37" i="13"/>
  <c r="T37" i="13" s="1"/>
  <c r="S182" i="12"/>
  <c r="T182" i="12" s="1"/>
  <c r="S91" i="12"/>
  <c r="T91" i="12" s="1"/>
  <c r="S228" i="12"/>
  <c r="T228" i="12" s="1"/>
  <c r="W310" i="12"/>
  <c r="S78" i="12"/>
  <c r="T78" i="12" s="1"/>
  <c r="S401" i="12"/>
  <c r="T401" i="12" s="1"/>
  <c r="S385" i="12"/>
  <c r="T385" i="12" s="1"/>
  <c r="S58" i="12"/>
  <c r="T58" i="12" s="1"/>
  <c r="W402" i="12"/>
  <c r="S185" i="12"/>
  <c r="T185" i="12" s="1"/>
  <c r="S377" i="12"/>
  <c r="T377" i="12" s="1"/>
  <c r="S397" i="12"/>
  <c r="T397" i="12" s="1"/>
  <c r="S277" i="12"/>
  <c r="T277" i="12" s="1"/>
  <c r="S196" i="12"/>
  <c r="T196" i="12" s="1"/>
  <c r="S328" i="12"/>
  <c r="T328" i="12" s="1"/>
  <c r="S345" i="12"/>
  <c r="T345" i="12" s="1"/>
  <c r="S200" i="12"/>
  <c r="T200" i="12" s="1"/>
  <c r="S160" i="12"/>
  <c r="T160" i="12" s="1"/>
  <c r="S250" i="12"/>
  <c r="T250" i="12" s="1"/>
  <c r="S338" i="12"/>
  <c r="T338" i="12" s="1"/>
  <c r="S157" i="12"/>
  <c r="T157" i="12" s="1"/>
  <c r="S128" i="12"/>
  <c r="T128" i="12" s="1"/>
  <c r="S231" i="12"/>
  <c r="T231" i="12" s="1"/>
  <c r="S391" i="12"/>
  <c r="T391" i="12" s="1"/>
  <c r="S107" i="12"/>
  <c r="T107" i="12" s="1"/>
  <c r="S50" i="12"/>
  <c r="T50" i="12" s="1"/>
  <c r="S245" i="12"/>
  <c r="T245" i="12" s="1"/>
  <c r="S268" i="12"/>
  <c r="T268" i="12" s="1"/>
  <c r="S159" i="12"/>
  <c r="T159" i="12" s="1"/>
  <c r="S382" i="12"/>
  <c r="T382" i="12" s="1"/>
  <c r="S203" i="12"/>
  <c r="T203" i="12" s="1"/>
  <c r="S274" i="12"/>
  <c r="T274" i="12" s="1"/>
  <c r="S49" i="13"/>
  <c r="T49" i="13" s="1"/>
  <c r="S332" i="12"/>
  <c r="T332" i="12" s="1"/>
  <c r="S357" i="12"/>
  <c r="T357" i="12" s="1"/>
  <c r="S341" i="12"/>
  <c r="T341" i="12" s="1"/>
  <c r="S301" i="12"/>
  <c r="T301" i="12" s="1"/>
  <c r="S417" i="12"/>
  <c r="T417" i="12" s="1"/>
  <c r="S59" i="13"/>
  <c r="T59" i="13" s="1"/>
  <c r="S380" i="12"/>
  <c r="T380" i="12" s="1"/>
  <c r="W147" i="12"/>
  <c r="S238" i="12"/>
  <c r="T238" i="12" s="1"/>
  <c r="S415" i="12"/>
  <c r="T415" i="12" s="1"/>
  <c r="S47" i="13"/>
  <c r="T47" i="13" s="1"/>
  <c r="S400" i="12"/>
  <c r="T400" i="12" s="1"/>
  <c r="W139" i="12"/>
  <c r="S215" i="12"/>
  <c r="T215" i="12" s="1"/>
  <c r="S45" i="13"/>
  <c r="T45" i="13" s="1"/>
  <c r="S111" i="12"/>
  <c r="T111" i="12" s="1"/>
  <c r="S101" i="12"/>
  <c r="T101" i="12" s="1"/>
  <c r="W152" i="12"/>
  <c r="S360" i="12"/>
  <c r="T360" i="12" s="1"/>
  <c r="S311" i="12"/>
  <c r="T311" i="12" s="1"/>
  <c r="S327" i="12"/>
  <c r="T327" i="12" s="1"/>
  <c r="S83" i="12"/>
  <c r="T83" i="12" s="1"/>
  <c r="S414" i="12"/>
  <c r="T414" i="12" s="1"/>
  <c r="S189" i="12"/>
  <c r="T189" i="12" s="1"/>
  <c r="W175" i="12"/>
  <c r="S96" i="12"/>
  <c r="T96" i="12" s="1"/>
  <c r="W19" i="12"/>
  <c r="W156" i="12"/>
  <c r="S66" i="12"/>
  <c r="T66" i="12" s="1"/>
  <c r="S294" i="12"/>
  <c r="T294" i="12" s="1"/>
  <c r="S348" i="12"/>
  <c r="T348" i="12" s="1"/>
  <c r="S155" i="12"/>
  <c r="T155" i="12" s="1"/>
  <c r="S199" i="12"/>
  <c r="T199" i="12" s="1"/>
  <c r="S398" i="12"/>
  <c r="T398" i="12" s="1"/>
  <c r="W249" i="12"/>
  <c r="S82" i="12"/>
  <c r="T82" i="12" s="1"/>
  <c r="W71" i="12"/>
  <c r="W119" i="12"/>
  <c r="S353" i="12"/>
  <c r="T353" i="12" s="1"/>
  <c r="S193" i="12"/>
  <c r="T193" i="12" s="1"/>
  <c r="S335" i="12"/>
  <c r="T335" i="12" s="1"/>
  <c r="S53" i="13"/>
  <c r="T53" i="13" s="1"/>
  <c r="S362" i="12"/>
  <c r="T362" i="12" s="1"/>
  <c r="S320" i="12"/>
  <c r="T320" i="12" s="1"/>
  <c r="W144" i="12"/>
  <c r="S95" i="12"/>
  <c r="T95" i="12" s="1"/>
  <c r="S296" i="12"/>
  <c r="T296" i="12" s="1"/>
  <c r="S118" i="12"/>
  <c r="T118" i="12" s="1"/>
  <c r="S232" i="12"/>
  <c r="T232" i="12" s="1"/>
  <c r="W126" i="12"/>
  <c r="S379" i="12"/>
  <c r="T379" i="12" s="1"/>
  <c r="S230" i="12"/>
  <c r="T230" i="12" s="1"/>
  <c r="W155" i="12"/>
  <c r="S133" i="12"/>
  <c r="T133" i="12" s="1"/>
  <c r="W165" i="12"/>
  <c r="S429" i="12"/>
  <c r="T429" i="12" s="1"/>
  <c r="S434" i="12"/>
  <c r="T434" i="12" s="1"/>
  <c r="S243" i="12"/>
  <c r="T243" i="12" s="1"/>
  <c r="S177" i="12"/>
  <c r="T177" i="12" s="1"/>
  <c r="S402" i="12"/>
  <c r="T402" i="12" s="1"/>
  <c r="S19" i="12"/>
  <c r="T19" i="12" s="1"/>
  <c r="W58" i="12"/>
  <c r="S381" i="12"/>
  <c r="T381" i="12" s="1"/>
  <c r="W399" i="12"/>
  <c r="W397" i="12"/>
  <c r="S30" i="13"/>
  <c r="T30" i="13" s="1"/>
  <c r="W375" i="12"/>
  <c r="S26" i="13"/>
  <c r="T26" i="13" s="1"/>
  <c r="W258" i="12"/>
  <c r="S435" i="12"/>
  <c r="T435" i="12" s="1"/>
  <c r="S102" i="12"/>
  <c r="T102" i="12" s="1"/>
  <c r="S214" i="12"/>
  <c r="T214" i="12" s="1"/>
  <c r="S374" i="12"/>
  <c r="T374" i="12" s="1"/>
  <c r="S213" i="12"/>
  <c r="T213" i="12" s="1"/>
  <c r="W91" i="12"/>
  <c r="S147" i="12"/>
  <c r="T147" i="12" s="1"/>
  <c r="W328" i="12"/>
  <c r="S416" i="12"/>
  <c r="T416" i="12" s="1"/>
  <c r="S444" i="12"/>
  <c r="T444" i="12" s="1"/>
  <c r="S422" i="12"/>
  <c r="T422" i="12" s="1"/>
  <c r="S280" i="12"/>
  <c r="T280" i="12" s="1"/>
  <c r="W87" i="12"/>
  <c r="S65" i="12"/>
  <c r="T65" i="12" s="1"/>
  <c r="W388" i="12"/>
  <c r="S221" i="12"/>
  <c r="T221" i="12" s="1"/>
  <c r="W359" i="12"/>
  <c r="S242" i="12"/>
  <c r="T242" i="12" s="1"/>
  <c r="W98" i="12"/>
  <c r="S46" i="12"/>
  <c r="T46" i="12" s="1"/>
  <c r="S46" i="13"/>
  <c r="T46" i="13" s="1"/>
  <c r="S33" i="13"/>
  <c r="T33" i="13" s="1"/>
  <c r="S248" i="12"/>
  <c r="T248" i="12" s="1"/>
  <c r="S222" i="12"/>
  <c r="T222" i="12" s="1"/>
  <c r="S104" i="12"/>
  <c r="T104" i="12" s="1"/>
  <c r="S151" i="12"/>
  <c r="T151" i="12" s="1"/>
  <c r="S176" i="12"/>
  <c r="T176" i="12" s="1"/>
  <c r="S393" i="12"/>
  <c r="T393" i="12" s="1"/>
  <c r="S64" i="12"/>
  <c r="T64" i="12" s="1"/>
  <c r="S254" i="12"/>
  <c r="T254" i="12" s="1"/>
  <c r="W69" i="12"/>
  <c r="H33" i="12"/>
  <c r="W289" i="12"/>
  <c r="R18" i="13"/>
  <c r="S331" i="12"/>
  <c r="T331" i="12" s="1"/>
  <c r="S165" i="12"/>
  <c r="T165" i="12" s="1"/>
  <c r="S432" i="12"/>
  <c r="T432" i="12" s="1"/>
  <c r="S190" i="12"/>
  <c r="T190" i="12" s="1"/>
  <c r="W278" i="12"/>
  <c r="S219" i="12"/>
  <c r="T219" i="12" s="1"/>
  <c r="S34" i="13"/>
  <c r="T34" i="13" s="1"/>
  <c r="S152" i="12"/>
  <c r="T152" i="12" s="1"/>
  <c r="S289" i="12"/>
  <c r="T289" i="12" s="1"/>
  <c r="S131" i="12"/>
  <c r="T131" i="12" s="1"/>
  <c r="S310" i="12"/>
  <c r="T310" i="12" s="1"/>
  <c r="W95" i="12"/>
  <c r="S392" i="12"/>
  <c r="T392" i="12" s="1"/>
  <c r="S27" i="12"/>
  <c r="T27" i="12" s="1"/>
  <c r="S119" i="12"/>
  <c r="T119" i="12" s="1"/>
  <c r="W301" i="12"/>
  <c r="S43" i="12"/>
  <c r="T43" i="12" s="1"/>
  <c r="S156" i="12"/>
  <c r="T156" i="12" s="1"/>
  <c r="W353" i="12"/>
  <c r="W27" i="12"/>
  <c r="W230" i="12"/>
  <c r="W216" i="12"/>
  <c r="W55" i="12"/>
  <c r="W170" i="12"/>
  <c r="W306" i="12"/>
  <c r="W45" i="12"/>
  <c r="W222" i="12"/>
  <c r="W292" i="12"/>
  <c r="W43" i="12"/>
  <c r="W274" i="12"/>
  <c r="W179" i="12"/>
  <c r="W322" i="12"/>
  <c r="W345" i="12"/>
  <c r="S23" i="13"/>
  <c r="T23" i="13" s="1"/>
  <c r="W112" i="12"/>
  <c r="W260" i="12"/>
  <c r="W283" i="12"/>
  <c r="W342" i="12"/>
  <c r="W145" i="12"/>
  <c r="W386" i="12"/>
  <c r="W153" i="12"/>
  <c r="W102" i="12"/>
  <c r="W96" i="12"/>
  <c r="W404" i="12"/>
  <c r="W177" i="12"/>
  <c r="S23" i="12"/>
  <c r="T23" i="12" s="1"/>
  <c r="S144" i="12"/>
  <c r="T144" i="12" s="1"/>
  <c r="W237" i="12"/>
  <c r="W212" i="12"/>
  <c r="W206" i="12"/>
  <c r="W325" i="12"/>
  <c r="S39" i="13"/>
  <c r="T39" i="13" s="1"/>
  <c r="W319" i="12"/>
  <c r="W250" i="12"/>
  <c r="S51" i="13"/>
  <c r="T51" i="13" s="1"/>
  <c r="W360" i="12"/>
  <c r="W116" i="12"/>
  <c r="S43" i="13"/>
  <c r="T43" i="13" s="1"/>
  <c r="W178" i="12"/>
  <c r="W68" i="12"/>
  <c r="W205" i="12"/>
  <c r="W395" i="12"/>
  <c r="W30" i="12"/>
  <c r="W358" i="12"/>
  <c r="W403" i="12"/>
  <c r="W209" i="12"/>
  <c r="W391" i="12"/>
  <c r="W207" i="12"/>
  <c r="W331" i="12"/>
  <c r="W214" i="12"/>
  <c r="W92" i="12"/>
  <c r="W347" i="12"/>
  <c r="W97" i="12"/>
  <c r="W192" i="12"/>
  <c r="S41" i="13"/>
  <c r="T41" i="13" s="1"/>
  <c r="W211" i="12"/>
  <c r="W141" i="12"/>
  <c r="W94" i="12"/>
  <c r="W88" i="12"/>
  <c r="W330" i="12"/>
  <c r="W272" i="12"/>
  <c r="W408" i="12"/>
  <c r="W173" i="12"/>
  <c r="L33" i="12"/>
  <c r="W324" i="12"/>
  <c r="W351" i="12"/>
  <c r="W65" i="12"/>
  <c r="W39" i="12"/>
  <c r="W285" i="12"/>
  <c r="W281" i="12"/>
  <c r="S258" i="12"/>
  <c r="T258" i="12" s="1"/>
  <c r="W200" i="12"/>
  <c r="W437" i="12"/>
  <c r="W201" i="12"/>
  <c r="W256" i="12"/>
  <c r="W226" i="12"/>
  <c r="W371" i="12"/>
  <c r="W259" i="12"/>
  <c r="W379" i="12"/>
  <c r="W337" i="12"/>
  <c r="W338" i="12"/>
  <c r="L52" i="12"/>
  <c r="W416" i="12"/>
  <c r="W276" i="12"/>
  <c r="W235" i="12"/>
  <c r="W101" i="12"/>
  <c r="W164" i="12"/>
  <c r="W199" i="12"/>
  <c r="W365" i="12"/>
  <c r="W122" i="12"/>
  <c r="W63" i="12"/>
  <c r="W188" i="12"/>
  <c r="L20" i="13"/>
  <c r="W151" i="12"/>
  <c r="W412" i="12"/>
  <c r="W143" i="12"/>
  <c r="W252" i="12"/>
  <c r="W288" i="12"/>
  <c r="W124" i="12"/>
  <c r="W79" i="12"/>
  <c r="W341" i="12"/>
  <c r="W300" i="12"/>
  <c r="W334" i="12"/>
  <c r="W284" i="12"/>
  <c r="W356" i="12"/>
  <c r="H52" i="12"/>
  <c r="W202" i="12"/>
  <c r="W41" i="12"/>
  <c r="W29" i="12"/>
  <c r="W378" i="12"/>
  <c r="W74" i="12"/>
  <c r="W81" i="12"/>
  <c r="W189" i="12"/>
  <c r="W158" i="12"/>
  <c r="W133" i="12"/>
  <c r="W193" i="12"/>
  <c r="W385" i="12"/>
  <c r="W323" i="12"/>
  <c r="W294" i="12"/>
  <c r="W373" i="12"/>
  <c r="W313" i="12"/>
  <c r="W414" i="12"/>
  <c r="W316" i="12"/>
  <c r="W110" i="12"/>
  <c r="W142" i="12"/>
  <c r="W105" i="12"/>
  <c r="W241" i="12"/>
  <c r="W317" i="12"/>
  <c r="W160" i="12"/>
  <c r="W389" i="12"/>
  <c r="W215" i="12"/>
  <c r="W60" i="12"/>
  <c r="W264" i="12"/>
  <c r="W296" i="12"/>
  <c r="W35" i="12"/>
  <c r="W355" i="12"/>
  <c r="W210" i="12"/>
  <c r="W251" i="12"/>
  <c r="W415" i="12"/>
  <c r="W38" i="12"/>
  <c r="W36" i="12"/>
  <c r="W73" i="12"/>
  <c r="W221" i="12"/>
  <c r="W190" i="12"/>
  <c r="W118" i="12"/>
  <c r="W336" i="12"/>
  <c r="W406" i="12"/>
  <c r="W290" i="12"/>
  <c r="W203" i="12"/>
  <c r="W434" i="12"/>
  <c r="W109" i="12"/>
  <c r="W23" i="12"/>
  <c r="W431" i="12"/>
  <c r="W236" i="12"/>
  <c r="W405" i="12"/>
  <c r="W346" i="12"/>
  <c r="W26" i="12"/>
  <c r="W111" i="12"/>
  <c r="W213" i="12"/>
  <c r="W148" i="12"/>
  <c r="W129" i="12"/>
  <c r="W374" i="12"/>
  <c r="W61" i="12"/>
  <c r="W409" i="12"/>
  <c r="W392" i="12"/>
  <c r="S32" i="12"/>
  <c r="T32" i="12" s="1"/>
  <c r="Q33" i="12"/>
  <c r="W318" i="12"/>
  <c r="W424" i="12"/>
  <c r="W257" i="12"/>
  <c r="W320" i="12"/>
  <c r="W234" i="12"/>
  <c r="W307" i="12"/>
  <c r="W137" i="12"/>
  <c r="W380" i="12"/>
  <c r="W298" i="12"/>
  <c r="W333" i="12"/>
  <c r="W239" i="12"/>
  <c r="W176" i="12"/>
  <c r="W171" i="12"/>
  <c r="W228" i="12"/>
  <c r="W309" i="12"/>
  <c r="S51" i="12"/>
  <c r="T51" i="12" s="1"/>
  <c r="Q52" i="12"/>
  <c r="W411" i="12"/>
  <c r="W254" i="12"/>
  <c r="W233" i="12"/>
  <c r="W286" i="12"/>
  <c r="W266" i="12"/>
  <c r="W72" i="12"/>
  <c r="W225" i="12"/>
  <c r="W89" i="12"/>
  <c r="W255" i="12"/>
  <c r="W154" i="12"/>
  <c r="W401" i="12"/>
  <c r="W383" i="12"/>
  <c r="W348" i="12"/>
  <c r="W84" i="12"/>
  <c r="W243" i="12"/>
  <c r="W149" i="12"/>
  <c r="W180" i="12"/>
  <c r="W303" i="12"/>
  <c r="W82" i="12"/>
  <c r="W140" i="12"/>
  <c r="W335" i="12"/>
  <c r="W425" i="12"/>
  <c r="W357" i="12"/>
  <c r="W191" i="12"/>
  <c r="W172" i="12"/>
  <c r="W22" i="12"/>
  <c r="W384" i="12"/>
  <c r="W48" i="12"/>
  <c r="W426" i="12"/>
  <c r="W390" i="12"/>
  <c r="W37" i="12"/>
  <c r="W183" i="12"/>
  <c r="W293" i="12"/>
  <c r="W270" i="12"/>
  <c r="W269" i="12"/>
  <c r="W417" i="12"/>
  <c r="W299" i="12"/>
  <c r="W62" i="12"/>
  <c r="W99" i="12"/>
  <c r="W432" i="12"/>
  <c r="W150" i="12"/>
  <c r="W396" i="12"/>
  <c r="W376" i="12"/>
  <c r="W103" i="12"/>
  <c r="W381" i="12"/>
  <c r="W428" i="12"/>
  <c r="W311" i="12"/>
  <c r="W28" i="12"/>
  <c r="W238" i="12"/>
  <c r="W182" i="12"/>
  <c r="W433" i="12"/>
  <c r="W368" i="12"/>
  <c r="W159" i="12"/>
  <c r="W349" i="12"/>
  <c r="W436" i="12"/>
  <c r="W70" i="12"/>
  <c r="S413" i="12"/>
  <c r="T413" i="12" s="1"/>
  <c r="W367" i="12"/>
  <c r="W275" i="12"/>
  <c r="W332" i="12"/>
  <c r="W427" i="12"/>
  <c r="W80" i="12"/>
  <c r="W106" i="12"/>
  <c r="W90" i="12"/>
  <c r="W382" i="12"/>
  <c r="W244" i="12"/>
  <c r="W83" i="12"/>
  <c r="W157" i="12"/>
  <c r="W208" i="12"/>
  <c r="W279" i="12"/>
  <c r="W277" i="12"/>
  <c r="W340" i="12"/>
  <c r="W287" i="12"/>
  <c r="W59" i="12"/>
  <c r="W253" i="12"/>
  <c r="W64" i="12"/>
  <c r="W364" i="12"/>
  <c r="W42" i="12"/>
  <c r="W282" i="12"/>
  <c r="W387" i="12"/>
  <c r="W261" i="12"/>
  <c r="W268" i="12"/>
  <c r="W265" i="12"/>
  <c r="W343" i="12"/>
  <c r="W47" i="12"/>
  <c r="W231" i="12"/>
  <c r="W363" i="12"/>
  <c r="W366" i="12"/>
  <c r="W372" i="12"/>
  <c r="W174" i="12"/>
  <c r="W394" i="12"/>
  <c r="W194" i="12"/>
  <c r="W267" i="12"/>
  <c r="W196" i="12"/>
  <c r="W312" i="12"/>
  <c r="W240" i="12"/>
  <c r="W232" i="12"/>
  <c r="S355" i="12"/>
  <c r="T355" i="12" s="1"/>
  <c r="Q18" i="13"/>
  <c r="S17" i="13"/>
  <c r="T17" i="13" s="1"/>
  <c r="W271" i="12"/>
  <c r="W18" i="12"/>
  <c r="W308" i="12"/>
  <c r="W410" i="12"/>
  <c r="W361" i="12"/>
  <c r="W263" i="12"/>
  <c r="W321" i="12"/>
  <c r="W304" i="12"/>
  <c r="W413" i="12"/>
  <c r="W204" i="12"/>
  <c r="W44" i="12"/>
  <c r="W104" i="12"/>
  <c r="W350" i="12"/>
  <c r="W181" i="12"/>
  <c r="W362" i="12"/>
  <c r="W315" i="12"/>
  <c r="W25" i="12"/>
  <c r="W429" i="12"/>
  <c r="W66" i="12"/>
  <c r="W305" i="12"/>
  <c r="W262" i="12"/>
  <c r="W167" i="12"/>
  <c r="W123" i="12"/>
  <c r="W128" i="12"/>
  <c r="W327" i="12"/>
  <c r="L18" i="13"/>
  <c r="W273" i="12"/>
  <c r="W354" i="12"/>
  <c r="W295" i="12"/>
  <c r="W398" i="12"/>
  <c r="W166" i="12"/>
  <c r="W291" i="12"/>
  <c r="W314" i="12"/>
  <c r="W217" i="12"/>
  <c r="W393" i="12"/>
  <c r="W418" i="12"/>
  <c r="W24" i="12"/>
  <c r="W227" i="12"/>
  <c r="W369" i="12"/>
  <c r="W339" i="12"/>
  <c r="W326" i="12"/>
  <c r="W302" i="12"/>
  <c r="W297" i="12"/>
  <c r="W138" i="12"/>
  <c r="W93" i="12"/>
  <c r="W224" i="12"/>
  <c r="W117" i="12"/>
  <c r="W49" i="12"/>
  <c r="W430" i="12"/>
  <c r="W107" i="12"/>
  <c r="W370" i="12"/>
  <c r="W352" i="12"/>
  <c r="N18" i="13" l="1"/>
  <c r="O18" i="13" s="1"/>
  <c r="N52" i="12"/>
  <c r="O52" i="12" s="1"/>
  <c r="N33" i="12"/>
  <c r="O33" i="12" s="1"/>
  <c r="I33" i="11"/>
  <c r="N54" i="13"/>
  <c r="O54" i="13" s="1"/>
  <c r="S18" i="13"/>
  <c r="T18" i="13" s="1"/>
  <c r="S33" i="12"/>
  <c r="T33" i="12" s="1"/>
  <c r="S52" i="12"/>
  <c r="T52" i="1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628"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2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4"/>
        </ext>
      </extLst>
    </bk>
    <bk>
      <extLst>
        <ext uri="{3e2802c4-a4d2-4d8b-9148-e3be6c30e623}">
          <xlrd:rvb i="155"/>
        </ext>
      </extLst>
    </bk>
    <bk>
      <extLst>
        <ext uri="{3e2802c4-a4d2-4d8b-9148-e3be6c30e623}">
          <xlrd:rvb i="156"/>
        </ext>
      </extLst>
    </bk>
    <bk>
      <extLst>
        <ext uri="{3e2802c4-a4d2-4d8b-9148-e3be6c30e623}">
          <xlrd:rvb i="157"/>
        </ext>
      </extLst>
    </bk>
    <bk>
      <extLst>
        <ext uri="{3e2802c4-a4d2-4d8b-9148-e3be6c30e623}">
          <xlrd:rvb i="158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0"/>
        </ext>
      </extLst>
    </bk>
    <bk>
      <extLst>
        <ext uri="{3e2802c4-a4d2-4d8b-9148-e3be6c30e623}">
          <xlrd:rvb i="161"/>
        </ext>
      </extLst>
    </bk>
    <bk>
      <extLst>
        <ext uri="{3e2802c4-a4d2-4d8b-9148-e3be6c30e623}">
          <xlrd:rvb i="162"/>
        </ext>
      </extLst>
    </bk>
    <bk>
      <extLst>
        <ext uri="{3e2802c4-a4d2-4d8b-9148-e3be6c30e623}">
          <xlrd:rvb i="163"/>
        </ext>
      </extLst>
    </bk>
    <bk>
      <extLst>
        <ext uri="{3e2802c4-a4d2-4d8b-9148-e3be6c30e623}">
          <xlrd:rvb i="164"/>
        </ext>
      </extLst>
    </bk>
    <bk>
      <extLst>
        <ext uri="{3e2802c4-a4d2-4d8b-9148-e3be6c30e623}">
          <xlrd:rvb i="165"/>
        </ext>
      </extLst>
    </bk>
    <bk>
      <extLst>
        <ext uri="{3e2802c4-a4d2-4d8b-9148-e3be6c30e623}">
          <xlrd:rvb i="166"/>
        </ext>
      </extLst>
    </bk>
    <bk>
      <extLst>
        <ext uri="{3e2802c4-a4d2-4d8b-9148-e3be6c30e623}">
          <xlrd:rvb i="167"/>
        </ext>
      </extLst>
    </bk>
    <bk>
      <extLst>
        <ext uri="{3e2802c4-a4d2-4d8b-9148-e3be6c30e623}">
          <xlrd:rvb i="168"/>
        </ext>
      </extLst>
    </bk>
    <bk>
      <extLst>
        <ext uri="{3e2802c4-a4d2-4d8b-9148-e3be6c30e623}">
          <xlrd:rvb i="169"/>
        </ext>
      </extLst>
    </bk>
    <bk>
      <extLst>
        <ext uri="{3e2802c4-a4d2-4d8b-9148-e3be6c30e623}">
          <xlrd:rvb i="170"/>
        </ext>
      </extLst>
    </bk>
    <bk>
      <extLst>
        <ext uri="{3e2802c4-a4d2-4d8b-9148-e3be6c30e623}">
          <xlrd:rvb i="171"/>
        </ext>
      </extLst>
    </bk>
    <bk>
      <extLst>
        <ext uri="{3e2802c4-a4d2-4d8b-9148-e3be6c30e623}">
          <xlrd:rvb i="172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74"/>
        </ext>
      </extLst>
    </bk>
    <bk>
      <extLst>
        <ext uri="{3e2802c4-a4d2-4d8b-9148-e3be6c30e623}">
          <xlrd:rvb i="175"/>
        </ext>
      </extLst>
    </bk>
    <bk>
      <extLst>
        <ext uri="{3e2802c4-a4d2-4d8b-9148-e3be6c30e623}">
          <xlrd:rvb i="176"/>
        </ext>
      </extLst>
    </bk>
    <bk>
      <extLst>
        <ext uri="{3e2802c4-a4d2-4d8b-9148-e3be6c30e623}">
          <xlrd:rvb i="177"/>
        </ext>
      </extLst>
    </bk>
    <bk>
      <extLst>
        <ext uri="{3e2802c4-a4d2-4d8b-9148-e3be6c30e623}">
          <xlrd:rvb i="178"/>
        </ext>
      </extLst>
    </bk>
    <bk>
      <extLst>
        <ext uri="{3e2802c4-a4d2-4d8b-9148-e3be6c30e623}">
          <xlrd:rvb i="179"/>
        </ext>
      </extLst>
    </bk>
    <bk>
      <extLst>
        <ext uri="{3e2802c4-a4d2-4d8b-9148-e3be6c30e623}">
          <xlrd:rvb i="180"/>
        </ext>
      </extLst>
    </bk>
    <bk>
      <extLst>
        <ext uri="{3e2802c4-a4d2-4d8b-9148-e3be6c30e623}">
          <xlrd:rvb i="181"/>
        </ext>
      </extLst>
    </bk>
    <bk>
      <extLst>
        <ext uri="{3e2802c4-a4d2-4d8b-9148-e3be6c30e623}">
          <xlrd:rvb i="182"/>
        </ext>
      </extLst>
    </bk>
    <bk>
      <extLst>
        <ext uri="{3e2802c4-a4d2-4d8b-9148-e3be6c30e623}">
          <xlrd:rvb i="183"/>
        </ext>
      </extLst>
    </bk>
    <bk>
      <extLst>
        <ext uri="{3e2802c4-a4d2-4d8b-9148-e3be6c30e623}">
          <xlrd:rvb i="184"/>
        </ext>
      </extLst>
    </bk>
    <bk>
      <extLst>
        <ext uri="{3e2802c4-a4d2-4d8b-9148-e3be6c30e623}">
          <xlrd:rvb i="185"/>
        </ext>
      </extLst>
    </bk>
    <bk>
      <extLst>
        <ext uri="{3e2802c4-a4d2-4d8b-9148-e3be6c30e623}">
          <xlrd:rvb i="186"/>
        </ext>
      </extLst>
    </bk>
    <bk>
      <extLst>
        <ext uri="{3e2802c4-a4d2-4d8b-9148-e3be6c30e623}">
          <xlrd:rvb i="187"/>
        </ext>
      </extLst>
    </bk>
    <bk>
      <extLst>
        <ext uri="{3e2802c4-a4d2-4d8b-9148-e3be6c30e623}">
          <xlrd:rvb i="188"/>
        </ext>
      </extLst>
    </bk>
    <bk>
      <extLst>
        <ext uri="{3e2802c4-a4d2-4d8b-9148-e3be6c30e623}">
          <xlrd:rvb i="189"/>
        </ext>
      </extLst>
    </bk>
    <bk>
      <extLst>
        <ext uri="{3e2802c4-a4d2-4d8b-9148-e3be6c30e623}">
          <xlrd:rvb i="190"/>
        </ext>
      </extLst>
    </bk>
    <bk>
      <extLst>
        <ext uri="{3e2802c4-a4d2-4d8b-9148-e3be6c30e623}">
          <xlrd:rvb i="191"/>
        </ext>
      </extLst>
    </bk>
    <bk>
      <extLst>
        <ext uri="{3e2802c4-a4d2-4d8b-9148-e3be6c30e623}">
          <xlrd:rvb i="192"/>
        </ext>
      </extLst>
    </bk>
    <bk>
      <extLst>
        <ext uri="{3e2802c4-a4d2-4d8b-9148-e3be6c30e623}">
          <xlrd:rvb i="193"/>
        </ext>
      </extLst>
    </bk>
    <bk>
      <extLst>
        <ext uri="{3e2802c4-a4d2-4d8b-9148-e3be6c30e623}">
          <xlrd:rvb i="194"/>
        </ext>
      </extLst>
    </bk>
    <bk>
      <extLst>
        <ext uri="{3e2802c4-a4d2-4d8b-9148-e3be6c30e623}">
          <xlrd:rvb i="195"/>
        </ext>
      </extLst>
    </bk>
    <bk>
      <extLst>
        <ext uri="{3e2802c4-a4d2-4d8b-9148-e3be6c30e623}">
          <xlrd:rvb i="196"/>
        </ext>
      </extLst>
    </bk>
    <bk>
      <extLst>
        <ext uri="{3e2802c4-a4d2-4d8b-9148-e3be6c30e623}">
          <xlrd:rvb i="197"/>
        </ext>
      </extLst>
    </bk>
    <bk>
      <extLst>
        <ext uri="{3e2802c4-a4d2-4d8b-9148-e3be6c30e623}">
          <xlrd:rvb i="198"/>
        </ext>
      </extLst>
    </bk>
    <bk>
      <extLst>
        <ext uri="{3e2802c4-a4d2-4d8b-9148-e3be6c30e623}">
          <xlrd:rvb i="199"/>
        </ext>
      </extLst>
    </bk>
    <bk>
      <extLst>
        <ext uri="{3e2802c4-a4d2-4d8b-9148-e3be6c30e623}">
          <xlrd:rvb i="200"/>
        </ext>
      </extLst>
    </bk>
    <bk>
      <extLst>
        <ext uri="{3e2802c4-a4d2-4d8b-9148-e3be6c30e623}">
          <xlrd:rvb i="201"/>
        </ext>
      </extLst>
    </bk>
    <bk>
      <extLst>
        <ext uri="{3e2802c4-a4d2-4d8b-9148-e3be6c30e623}">
          <xlrd:rvb i="202"/>
        </ext>
      </extLst>
    </bk>
    <bk>
      <extLst>
        <ext uri="{3e2802c4-a4d2-4d8b-9148-e3be6c30e623}">
          <xlrd:rvb i="203"/>
        </ext>
      </extLst>
    </bk>
    <bk>
      <extLst>
        <ext uri="{3e2802c4-a4d2-4d8b-9148-e3be6c30e623}">
          <xlrd:rvb i="204"/>
        </ext>
      </extLst>
    </bk>
    <bk>
      <extLst>
        <ext uri="{3e2802c4-a4d2-4d8b-9148-e3be6c30e623}">
          <xlrd:rvb i="205"/>
        </ext>
      </extLst>
    </bk>
    <bk>
      <extLst>
        <ext uri="{3e2802c4-a4d2-4d8b-9148-e3be6c30e623}">
          <xlrd:rvb i="206"/>
        </ext>
      </extLst>
    </bk>
    <bk>
      <extLst>
        <ext uri="{3e2802c4-a4d2-4d8b-9148-e3be6c30e623}">
          <xlrd:rvb i="207"/>
        </ext>
      </extLst>
    </bk>
    <bk>
      <extLst>
        <ext uri="{3e2802c4-a4d2-4d8b-9148-e3be6c30e623}">
          <xlrd:rvb i="208"/>
        </ext>
      </extLst>
    </bk>
    <bk>
      <extLst>
        <ext uri="{3e2802c4-a4d2-4d8b-9148-e3be6c30e623}">
          <xlrd:rvb i="209"/>
        </ext>
      </extLst>
    </bk>
    <bk>
      <extLst>
        <ext uri="{3e2802c4-a4d2-4d8b-9148-e3be6c30e623}">
          <xlrd:rvb i="210"/>
        </ext>
      </extLst>
    </bk>
    <bk>
      <extLst>
        <ext uri="{3e2802c4-a4d2-4d8b-9148-e3be6c30e623}">
          <xlrd:rvb i="211"/>
        </ext>
      </extLst>
    </bk>
    <bk>
      <extLst>
        <ext uri="{3e2802c4-a4d2-4d8b-9148-e3be6c30e623}">
          <xlrd:rvb i="212"/>
        </ext>
      </extLst>
    </bk>
    <bk>
      <extLst>
        <ext uri="{3e2802c4-a4d2-4d8b-9148-e3be6c30e623}">
          <xlrd:rvb i="213"/>
        </ext>
      </extLst>
    </bk>
    <bk>
      <extLst>
        <ext uri="{3e2802c4-a4d2-4d8b-9148-e3be6c30e623}">
          <xlrd:rvb i="214"/>
        </ext>
      </extLst>
    </bk>
    <bk>
      <extLst>
        <ext uri="{3e2802c4-a4d2-4d8b-9148-e3be6c30e623}">
          <xlrd:rvb i="215"/>
        </ext>
      </extLst>
    </bk>
    <bk>
      <extLst>
        <ext uri="{3e2802c4-a4d2-4d8b-9148-e3be6c30e623}">
          <xlrd:rvb i="216"/>
        </ext>
      </extLst>
    </bk>
    <bk>
      <extLst>
        <ext uri="{3e2802c4-a4d2-4d8b-9148-e3be6c30e623}">
          <xlrd:rvb i="217"/>
        </ext>
      </extLst>
    </bk>
    <bk>
      <extLst>
        <ext uri="{3e2802c4-a4d2-4d8b-9148-e3be6c30e623}">
          <xlrd:rvb i="218"/>
        </ext>
      </extLst>
    </bk>
    <bk>
      <extLst>
        <ext uri="{3e2802c4-a4d2-4d8b-9148-e3be6c30e623}">
          <xlrd:rvb i="219"/>
        </ext>
      </extLst>
    </bk>
    <bk>
      <extLst>
        <ext uri="{3e2802c4-a4d2-4d8b-9148-e3be6c30e623}">
          <xlrd:rvb i="220"/>
        </ext>
      </extLst>
    </bk>
    <bk>
      <extLst>
        <ext uri="{3e2802c4-a4d2-4d8b-9148-e3be6c30e623}">
          <xlrd:rvb i="221"/>
        </ext>
      </extLst>
    </bk>
    <bk>
      <extLst>
        <ext uri="{3e2802c4-a4d2-4d8b-9148-e3be6c30e623}">
          <xlrd:rvb i="222"/>
        </ext>
      </extLst>
    </bk>
    <bk>
      <extLst>
        <ext uri="{3e2802c4-a4d2-4d8b-9148-e3be6c30e623}">
          <xlrd:rvb i="223"/>
        </ext>
      </extLst>
    </bk>
    <bk>
      <extLst>
        <ext uri="{3e2802c4-a4d2-4d8b-9148-e3be6c30e623}">
          <xlrd:rvb i="224"/>
        </ext>
      </extLst>
    </bk>
    <bk>
      <extLst>
        <ext uri="{3e2802c4-a4d2-4d8b-9148-e3be6c30e623}">
          <xlrd:rvb i="225"/>
        </ext>
      </extLst>
    </bk>
    <bk>
      <extLst>
        <ext uri="{3e2802c4-a4d2-4d8b-9148-e3be6c30e623}">
          <xlrd:rvb i="226"/>
        </ext>
      </extLst>
    </bk>
    <bk>
      <extLst>
        <ext uri="{3e2802c4-a4d2-4d8b-9148-e3be6c30e623}">
          <xlrd:rvb i="227"/>
        </ext>
      </extLst>
    </bk>
    <bk>
      <extLst>
        <ext uri="{3e2802c4-a4d2-4d8b-9148-e3be6c30e623}">
          <xlrd:rvb i="228"/>
        </ext>
      </extLst>
    </bk>
    <bk>
      <extLst>
        <ext uri="{3e2802c4-a4d2-4d8b-9148-e3be6c30e623}">
          <xlrd:rvb i="229"/>
        </ext>
      </extLst>
    </bk>
    <bk>
      <extLst>
        <ext uri="{3e2802c4-a4d2-4d8b-9148-e3be6c30e623}">
          <xlrd:rvb i="230"/>
        </ext>
      </extLst>
    </bk>
    <bk>
      <extLst>
        <ext uri="{3e2802c4-a4d2-4d8b-9148-e3be6c30e623}">
          <xlrd:rvb i="231"/>
        </ext>
      </extLst>
    </bk>
    <bk>
      <extLst>
        <ext uri="{3e2802c4-a4d2-4d8b-9148-e3be6c30e623}">
          <xlrd:rvb i="232"/>
        </ext>
      </extLst>
    </bk>
    <bk>
      <extLst>
        <ext uri="{3e2802c4-a4d2-4d8b-9148-e3be6c30e623}">
          <xlrd:rvb i="233"/>
        </ext>
      </extLst>
    </bk>
    <bk>
      <extLst>
        <ext uri="{3e2802c4-a4d2-4d8b-9148-e3be6c30e623}">
          <xlrd:rvb i="234"/>
        </ext>
      </extLst>
    </bk>
    <bk>
      <extLst>
        <ext uri="{3e2802c4-a4d2-4d8b-9148-e3be6c30e623}">
          <xlrd:rvb i="235"/>
        </ext>
      </extLst>
    </bk>
    <bk>
      <extLst>
        <ext uri="{3e2802c4-a4d2-4d8b-9148-e3be6c30e623}">
          <xlrd:rvb i="236"/>
        </ext>
      </extLst>
    </bk>
    <bk>
      <extLst>
        <ext uri="{3e2802c4-a4d2-4d8b-9148-e3be6c30e623}">
          <xlrd:rvb i="237"/>
        </ext>
      </extLst>
    </bk>
    <bk>
      <extLst>
        <ext uri="{3e2802c4-a4d2-4d8b-9148-e3be6c30e623}">
          <xlrd:rvb i="238"/>
        </ext>
      </extLst>
    </bk>
    <bk>
      <extLst>
        <ext uri="{3e2802c4-a4d2-4d8b-9148-e3be6c30e623}">
          <xlrd:rvb i="239"/>
        </ext>
      </extLst>
    </bk>
    <bk>
      <extLst>
        <ext uri="{3e2802c4-a4d2-4d8b-9148-e3be6c30e623}">
          <xlrd:rvb i="240"/>
        </ext>
      </extLst>
    </bk>
    <bk>
      <extLst>
        <ext uri="{3e2802c4-a4d2-4d8b-9148-e3be6c30e623}">
          <xlrd:rvb i="241"/>
        </ext>
      </extLst>
    </bk>
    <bk>
      <extLst>
        <ext uri="{3e2802c4-a4d2-4d8b-9148-e3be6c30e623}">
          <xlrd:rvb i="242"/>
        </ext>
      </extLst>
    </bk>
    <bk>
      <extLst>
        <ext uri="{3e2802c4-a4d2-4d8b-9148-e3be6c30e623}">
          <xlrd:rvb i="243"/>
        </ext>
      </extLst>
    </bk>
    <bk>
      <extLst>
        <ext uri="{3e2802c4-a4d2-4d8b-9148-e3be6c30e623}">
          <xlrd:rvb i="244"/>
        </ext>
      </extLst>
    </bk>
    <bk>
      <extLst>
        <ext uri="{3e2802c4-a4d2-4d8b-9148-e3be6c30e623}">
          <xlrd:rvb i="245"/>
        </ext>
      </extLst>
    </bk>
    <bk>
      <extLst>
        <ext uri="{3e2802c4-a4d2-4d8b-9148-e3be6c30e623}">
          <xlrd:rvb i="246"/>
        </ext>
      </extLst>
    </bk>
    <bk>
      <extLst>
        <ext uri="{3e2802c4-a4d2-4d8b-9148-e3be6c30e623}">
          <xlrd:rvb i="247"/>
        </ext>
      </extLst>
    </bk>
    <bk>
      <extLst>
        <ext uri="{3e2802c4-a4d2-4d8b-9148-e3be6c30e623}">
          <xlrd:rvb i="248"/>
        </ext>
      </extLst>
    </bk>
    <bk>
      <extLst>
        <ext uri="{3e2802c4-a4d2-4d8b-9148-e3be6c30e623}">
          <xlrd:rvb i="249"/>
        </ext>
      </extLst>
    </bk>
    <bk>
      <extLst>
        <ext uri="{3e2802c4-a4d2-4d8b-9148-e3be6c30e623}">
          <xlrd:rvb i="250"/>
        </ext>
      </extLst>
    </bk>
    <bk>
      <extLst>
        <ext uri="{3e2802c4-a4d2-4d8b-9148-e3be6c30e623}">
          <xlrd:rvb i="251"/>
        </ext>
      </extLst>
    </bk>
    <bk>
      <extLst>
        <ext uri="{3e2802c4-a4d2-4d8b-9148-e3be6c30e623}">
          <xlrd:rvb i="252"/>
        </ext>
      </extLst>
    </bk>
    <bk>
      <extLst>
        <ext uri="{3e2802c4-a4d2-4d8b-9148-e3be6c30e623}">
          <xlrd:rvb i="253"/>
        </ext>
      </extLst>
    </bk>
    <bk>
      <extLst>
        <ext uri="{3e2802c4-a4d2-4d8b-9148-e3be6c30e623}">
          <xlrd:rvb i="254"/>
        </ext>
      </extLst>
    </bk>
    <bk>
      <extLst>
        <ext uri="{3e2802c4-a4d2-4d8b-9148-e3be6c30e623}">
          <xlrd:rvb i="255"/>
        </ext>
      </extLst>
    </bk>
    <bk>
      <extLst>
        <ext uri="{3e2802c4-a4d2-4d8b-9148-e3be6c30e623}">
          <xlrd:rvb i="256"/>
        </ext>
      </extLst>
    </bk>
    <bk>
      <extLst>
        <ext uri="{3e2802c4-a4d2-4d8b-9148-e3be6c30e623}">
          <xlrd:rvb i="257"/>
        </ext>
      </extLst>
    </bk>
    <bk>
      <extLst>
        <ext uri="{3e2802c4-a4d2-4d8b-9148-e3be6c30e623}">
          <xlrd:rvb i="258"/>
        </ext>
      </extLst>
    </bk>
    <bk>
      <extLst>
        <ext uri="{3e2802c4-a4d2-4d8b-9148-e3be6c30e623}">
          <xlrd:rvb i="259"/>
        </ext>
      </extLst>
    </bk>
    <bk>
      <extLst>
        <ext uri="{3e2802c4-a4d2-4d8b-9148-e3be6c30e623}">
          <xlrd:rvb i="260"/>
        </ext>
      </extLst>
    </bk>
    <bk>
      <extLst>
        <ext uri="{3e2802c4-a4d2-4d8b-9148-e3be6c30e623}">
          <xlrd:rvb i="261"/>
        </ext>
      </extLst>
    </bk>
    <bk>
      <extLst>
        <ext uri="{3e2802c4-a4d2-4d8b-9148-e3be6c30e623}">
          <xlrd:rvb i="262"/>
        </ext>
      </extLst>
    </bk>
    <bk>
      <extLst>
        <ext uri="{3e2802c4-a4d2-4d8b-9148-e3be6c30e623}">
          <xlrd:rvb i="263"/>
        </ext>
      </extLst>
    </bk>
    <bk>
      <extLst>
        <ext uri="{3e2802c4-a4d2-4d8b-9148-e3be6c30e623}">
          <xlrd:rvb i="264"/>
        </ext>
      </extLst>
    </bk>
    <bk>
      <extLst>
        <ext uri="{3e2802c4-a4d2-4d8b-9148-e3be6c30e623}">
          <xlrd:rvb i="265"/>
        </ext>
      </extLst>
    </bk>
    <bk>
      <extLst>
        <ext uri="{3e2802c4-a4d2-4d8b-9148-e3be6c30e623}">
          <xlrd:rvb i="266"/>
        </ext>
      </extLst>
    </bk>
    <bk>
      <extLst>
        <ext uri="{3e2802c4-a4d2-4d8b-9148-e3be6c30e623}">
          <xlrd:rvb i="267"/>
        </ext>
      </extLst>
    </bk>
    <bk>
      <extLst>
        <ext uri="{3e2802c4-a4d2-4d8b-9148-e3be6c30e623}">
          <xlrd:rvb i="268"/>
        </ext>
      </extLst>
    </bk>
    <bk>
      <extLst>
        <ext uri="{3e2802c4-a4d2-4d8b-9148-e3be6c30e623}">
          <xlrd:rvb i="269"/>
        </ext>
      </extLst>
    </bk>
    <bk>
      <extLst>
        <ext uri="{3e2802c4-a4d2-4d8b-9148-e3be6c30e623}">
          <xlrd:rvb i="270"/>
        </ext>
      </extLst>
    </bk>
    <bk>
      <extLst>
        <ext uri="{3e2802c4-a4d2-4d8b-9148-e3be6c30e623}">
          <xlrd:rvb i="271"/>
        </ext>
      </extLst>
    </bk>
    <bk>
      <extLst>
        <ext uri="{3e2802c4-a4d2-4d8b-9148-e3be6c30e623}">
          <xlrd:rvb i="272"/>
        </ext>
      </extLst>
    </bk>
    <bk>
      <extLst>
        <ext uri="{3e2802c4-a4d2-4d8b-9148-e3be6c30e623}">
          <xlrd:rvb i="273"/>
        </ext>
      </extLst>
    </bk>
    <bk>
      <extLst>
        <ext uri="{3e2802c4-a4d2-4d8b-9148-e3be6c30e623}">
          <xlrd:rvb i="274"/>
        </ext>
      </extLst>
    </bk>
    <bk>
      <extLst>
        <ext uri="{3e2802c4-a4d2-4d8b-9148-e3be6c30e623}">
          <xlrd:rvb i="275"/>
        </ext>
      </extLst>
    </bk>
    <bk>
      <extLst>
        <ext uri="{3e2802c4-a4d2-4d8b-9148-e3be6c30e623}">
          <xlrd:rvb i="276"/>
        </ext>
      </extLst>
    </bk>
    <bk>
      <extLst>
        <ext uri="{3e2802c4-a4d2-4d8b-9148-e3be6c30e623}">
          <xlrd:rvb i="277"/>
        </ext>
      </extLst>
    </bk>
    <bk>
      <extLst>
        <ext uri="{3e2802c4-a4d2-4d8b-9148-e3be6c30e623}">
          <xlrd:rvb i="278"/>
        </ext>
      </extLst>
    </bk>
    <bk>
      <extLst>
        <ext uri="{3e2802c4-a4d2-4d8b-9148-e3be6c30e623}">
          <xlrd:rvb i="279"/>
        </ext>
      </extLst>
    </bk>
    <bk>
      <extLst>
        <ext uri="{3e2802c4-a4d2-4d8b-9148-e3be6c30e623}">
          <xlrd:rvb i="280"/>
        </ext>
      </extLst>
    </bk>
    <bk>
      <extLst>
        <ext uri="{3e2802c4-a4d2-4d8b-9148-e3be6c30e623}">
          <xlrd:rvb i="281"/>
        </ext>
      </extLst>
    </bk>
    <bk>
      <extLst>
        <ext uri="{3e2802c4-a4d2-4d8b-9148-e3be6c30e623}">
          <xlrd:rvb i="282"/>
        </ext>
      </extLst>
    </bk>
    <bk>
      <extLst>
        <ext uri="{3e2802c4-a4d2-4d8b-9148-e3be6c30e623}">
          <xlrd:rvb i="283"/>
        </ext>
      </extLst>
    </bk>
    <bk>
      <extLst>
        <ext uri="{3e2802c4-a4d2-4d8b-9148-e3be6c30e623}">
          <xlrd:rvb i="284"/>
        </ext>
      </extLst>
    </bk>
    <bk>
      <extLst>
        <ext uri="{3e2802c4-a4d2-4d8b-9148-e3be6c30e623}">
          <xlrd:rvb i="285"/>
        </ext>
      </extLst>
    </bk>
    <bk>
      <extLst>
        <ext uri="{3e2802c4-a4d2-4d8b-9148-e3be6c30e623}">
          <xlrd:rvb i="286"/>
        </ext>
      </extLst>
    </bk>
    <bk>
      <extLst>
        <ext uri="{3e2802c4-a4d2-4d8b-9148-e3be6c30e623}">
          <xlrd:rvb i="287"/>
        </ext>
      </extLst>
    </bk>
    <bk>
      <extLst>
        <ext uri="{3e2802c4-a4d2-4d8b-9148-e3be6c30e623}">
          <xlrd:rvb i="288"/>
        </ext>
      </extLst>
    </bk>
    <bk>
      <extLst>
        <ext uri="{3e2802c4-a4d2-4d8b-9148-e3be6c30e623}">
          <xlrd:rvb i="289"/>
        </ext>
      </extLst>
    </bk>
    <bk>
      <extLst>
        <ext uri="{3e2802c4-a4d2-4d8b-9148-e3be6c30e623}">
          <xlrd:rvb i="290"/>
        </ext>
      </extLst>
    </bk>
    <bk>
      <extLst>
        <ext uri="{3e2802c4-a4d2-4d8b-9148-e3be6c30e623}">
          <xlrd:rvb i="291"/>
        </ext>
      </extLst>
    </bk>
    <bk>
      <extLst>
        <ext uri="{3e2802c4-a4d2-4d8b-9148-e3be6c30e623}">
          <xlrd:rvb i="292"/>
        </ext>
      </extLst>
    </bk>
    <bk>
      <extLst>
        <ext uri="{3e2802c4-a4d2-4d8b-9148-e3be6c30e623}">
          <xlrd:rvb i="293"/>
        </ext>
      </extLst>
    </bk>
    <bk>
      <extLst>
        <ext uri="{3e2802c4-a4d2-4d8b-9148-e3be6c30e623}">
          <xlrd:rvb i="294"/>
        </ext>
      </extLst>
    </bk>
    <bk>
      <extLst>
        <ext uri="{3e2802c4-a4d2-4d8b-9148-e3be6c30e623}">
          <xlrd:rvb i="295"/>
        </ext>
      </extLst>
    </bk>
    <bk>
      <extLst>
        <ext uri="{3e2802c4-a4d2-4d8b-9148-e3be6c30e623}">
          <xlrd:rvb i="296"/>
        </ext>
      </extLst>
    </bk>
    <bk>
      <extLst>
        <ext uri="{3e2802c4-a4d2-4d8b-9148-e3be6c30e623}">
          <xlrd:rvb i="297"/>
        </ext>
      </extLst>
    </bk>
    <bk>
      <extLst>
        <ext uri="{3e2802c4-a4d2-4d8b-9148-e3be6c30e623}">
          <xlrd:rvb i="298"/>
        </ext>
      </extLst>
    </bk>
    <bk>
      <extLst>
        <ext uri="{3e2802c4-a4d2-4d8b-9148-e3be6c30e623}">
          <xlrd:rvb i="299"/>
        </ext>
      </extLst>
    </bk>
    <bk>
      <extLst>
        <ext uri="{3e2802c4-a4d2-4d8b-9148-e3be6c30e623}">
          <xlrd:rvb i="300"/>
        </ext>
      </extLst>
    </bk>
    <bk>
      <extLst>
        <ext uri="{3e2802c4-a4d2-4d8b-9148-e3be6c30e623}">
          <xlrd:rvb i="301"/>
        </ext>
      </extLst>
    </bk>
    <bk>
      <extLst>
        <ext uri="{3e2802c4-a4d2-4d8b-9148-e3be6c30e623}">
          <xlrd:rvb i="302"/>
        </ext>
      </extLst>
    </bk>
    <bk>
      <extLst>
        <ext uri="{3e2802c4-a4d2-4d8b-9148-e3be6c30e623}">
          <xlrd:rvb i="303"/>
        </ext>
      </extLst>
    </bk>
    <bk>
      <extLst>
        <ext uri="{3e2802c4-a4d2-4d8b-9148-e3be6c30e623}">
          <xlrd:rvb i="304"/>
        </ext>
      </extLst>
    </bk>
    <bk>
      <extLst>
        <ext uri="{3e2802c4-a4d2-4d8b-9148-e3be6c30e623}">
          <xlrd:rvb i="305"/>
        </ext>
      </extLst>
    </bk>
    <bk>
      <extLst>
        <ext uri="{3e2802c4-a4d2-4d8b-9148-e3be6c30e623}">
          <xlrd:rvb i="306"/>
        </ext>
      </extLst>
    </bk>
    <bk>
      <extLst>
        <ext uri="{3e2802c4-a4d2-4d8b-9148-e3be6c30e623}">
          <xlrd:rvb i="307"/>
        </ext>
      </extLst>
    </bk>
    <bk>
      <extLst>
        <ext uri="{3e2802c4-a4d2-4d8b-9148-e3be6c30e623}">
          <xlrd:rvb i="308"/>
        </ext>
      </extLst>
    </bk>
    <bk>
      <extLst>
        <ext uri="{3e2802c4-a4d2-4d8b-9148-e3be6c30e623}">
          <xlrd:rvb i="309"/>
        </ext>
      </extLst>
    </bk>
    <bk>
      <extLst>
        <ext uri="{3e2802c4-a4d2-4d8b-9148-e3be6c30e623}">
          <xlrd:rvb i="310"/>
        </ext>
      </extLst>
    </bk>
    <bk>
      <extLst>
        <ext uri="{3e2802c4-a4d2-4d8b-9148-e3be6c30e623}">
          <xlrd:rvb i="311"/>
        </ext>
      </extLst>
    </bk>
    <bk>
      <extLst>
        <ext uri="{3e2802c4-a4d2-4d8b-9148-e3be6c30e623}">
          <xlrd:rvb i="312"/>
        </ext>
      </extLst>
    </bk>
    <bk>
      <extLst>
        <ext uri="{3e2802c4-a4d2-4d8b-9148-e3be6c30e623}">
          <xlrd:rvb i="313"/>
        </ext>
      </extLst>
    </bk>
    <bk>
      <extLst>
        <ext uri="{3e2802c4-a4d2-4d8b-9148-e3be6c30e623}">
          <xlrd:rvb i="314"/>
        </ext>
      </extLst>
    </bk>
    <bk>
      <extLst>
        <ext uri="{3e2802c4-a4d2-4d8b-9148-e3be6c30e623}">
          <xlrd:rvb i="315"/>
        </ext>
      </extLst>
    </bk>
    <bk>
      <extLst>
        <ext uri="{3e2802c4-a4d2-4d8b-9148-e3be6c30e623}">
          <xlrd:rvb i="316"/>
        </ext>
      </extLst>
    </bk>
    <bk>
      <extLst>
        <ext uri="{3e2802c4-a4d2-4d8b-9148-e3be6c30e623}">
          <xlrd:rvb i="317"/>
        </ext>
      </extLst>
    </bk>
    <bk>
      <extLst>
        <ext uri="{3e2802c4-a4d2-4d8b-9148-e3be6c30e623}">
          <xlrd:rvb i="318"/>
        </ext>
      </extLst>
    </bk>
    <bk>
      <extLst>
        <ext uri="{3e2802c4-a4d2-4d8b-9148-e3be6c30e623}">
          <xlrd:rvb i="319"/>
        </ext>
      </extLst>
    </bk>
    <bk>
      <extLst>
        <ext uri="{3e2802c4-a4d2-4d8b-9148-e3be6c30e623}">
          <xlrd:rvb i="320"/>
        </ext>
      </extLst>
    </bk>
    <bk>
      <extLst>
        <ext uri="{3e2802c4-a4d2-4d8b-9148-e3be6c30e623}">
          <xlrd:rvb i="321"/>
        </ext>
      </extLst>
    </bk>
    <bk>
      <extLst>
        <ext uri="{3e2802c4-a4d2-4d8b-9148-e3be6c30e623}">
          <xlrd:rvb i="322"/>
        </ext>
      </extLst>
    </bk>
    <bk>
      <extLst>
        <ext uri="{3e2802c4-a4d2-4d8b-9148-e3be6c30e623}">
          <xlrd:rvb i="323"/>
        </ext>
      </extLst>
    </bk>
    <bk>
      <extLst>
        <ext uri="{3e2802c4-a4d2-4d8b-9148-e3be6c30e623}">
          <xlrd:rvb i="324"/>
        </ext>
      </extLst>
    </bk>
    <bk>
      <extLst>
        <ext uri="{3e2802c4-a4d2-4d8b-9148-e3be6c30e623}">
          <xlrd:rvb i="325"/>
        </ext>
      </extLst>
    </bk>
    <bk>
      <extLst>
        <ext uri="{3e2802c4-a4d2-4d8b-9148-e3be6c30e623}">
          <xlrd:rvb i="326"/>
        </ext>
      </extLst>
    </bk>
    <bk>
      <extLst>
        <ext uri="{3e2802c4-a4d2-4d8b-9148-e3be6c30e623}">
          <xlrd:rvb i="327"/>
        </ext>
      </extLst>
    </bk>
    <bk>
      <extLst>
        <ext uri="{3e2802c4-a4d2-4d8b-9148-e3be6c30e623}">
          <xlrd:rvb i="328"/>
        </ext>
      </extLst>
    </bk>
    <bk>
      <extLst>
        <ext uri="{3e2802c4-a4d2-4d8b-9148-e3be6c30e623}">
          <xlrd:rvb i="329"/>
        </ext>
      </extLst>
    </bk>
    <bk>
      <extLst>
        <ext uri="{3e2802c4-a4d2-4d8b-9148-e3be6c30e623}">
          <xlrd:rvb i="330"/>
        </ext>
      </extLst>
    </bk>
    <bk>
      <extLst>
        <ext uri="{3e2802c4-a4d2-4d8b-9148-e3be6c30e623}">
          <xlrd:rvb i="331"/>
        </ext>
      </extLst>
    </bk>
    <bk>
      <extLst>
        <ext uri="{3e2802c4-a4d2-4d8b-9148-e3be6c30e623}">
          <xlrd:rvb i="332"/>
        </ext>
      </extLst>
    </bk>
    <bk>
      <extLst>
        <ext uri="{3e2802c4-a4d2-4d8b-9148-e3be6c30e623}">
          <xlrd:rvb i="333"/>
        </ext>
      </extLst>
    </bk>
    <bk>
      <extLst>
        <ext uri="{3e2802c4-a4d2-4d8b-9148-e3be6c30e623}">
          <xlrd:rvb i="334"/>
        </ext>
      </extLst>
    </bk>
    <bk>
      <extLst>
        <ext uri="{3e2802c4-a4d2-4d8b-9148-e3be6c30e623}">
          <xlrd:rvb i="335"/>
        </ext>
      </extLst>
    </bk>
    <bk>
      <extLst>
        <ext uri="{3e2802c4-a4d2-4d8b-9148-e3be6c30e623}">
          <xlrd:rvb i="336"/>
        </ext>
      </extLst>
    </bk>
    <bk>
      <extLst>
        <ext uri="{3e2802c4-a4d2-4d8b-9148-e3be6c30e623}">
          <xlrd:rvb i="337"/>
        </ext>
      </extLst>
    </bk>
    <bk>
      <extLst>
        <ext uri="{3e2802c4-a4d2-4d8b-9148-e3be6c30e623}">
          <xlrd:rvb i="338"/>
        </ext>
      </extLst>
    </bk>
    <bk>
      <extLst>
        <ext uri="{3e2802c4-a4d2-4d8b-9148-e3be6c30e623}">
          <xlrd:rvb i="339"/>
        </ext>
      </extLst>
    </bk>
    <bk>
      <extLst>
        <ext uri="{3e2802c4-a4d2-4d8b-9148-e3be6c30e623}">
          <xlrd:rvb i="340"/>
        </ext>
      </extLst>
    </bk>
    <bk>
      <extLst>
        <ext uri="{3e2802c4-a4d2-4d8b-9148-e3be6c30e623}">
          <xlrd:rvb i="341"/>
        </ext>
      </extLst>
    </bk>
    <bk>
      <extLst>
        <ext uri="{3e2802c4-a4d2-4d8b-9148-e3be6c30e623}">
          <xlrd:rvb i="342"/>
        </ext>
      </extLst>
    </bk>
    <bk>
      <extLst>
        <ext uri="{3e2802c4-a4d2-4d8b-9148-e3be6c30e623}">
          <xlrd:rvb i="343"/>
        </ext>
      </extLst>
    </bk>
    <bk>
      <extLst>
        <ext uri="{3e2802c4-a4d2-4d8b-9148-e3be6c30e623}">
          <xlrd:rvb i="344"/>
        </ext>
      </extLst>
    </bk>
    <bk>
      <extLst>
        <ext uri="{3e2802c4-a4d2-4d8b-9148-e3be6c30e623}">
          <xlrd:rvb i="345"/>
        </ext>
      </extLst>
    </bk>
    <bk>
      <extLst>
        <ext uri="{3e2802c4-a4d2-4d8b-9148-e3be6c30e623}">
          <xlrd:rvb i="346"/>
        </ext>
      </extLst>
    </bk>
    <bk>
      <extLst>
        <ext uri="{3e2802c4-a4d2-4d8b-9148-e3be6c30e623}">
          <xlrd:rvb i="347"/>
        </ext>
      </extLst>
    </bk>
    <bk>
      <extLst>
        <ext uri="{3e2802c4-a4d2-4d8b-9148-e3be6c30e623}">
          <xlrd:rvb i="348"/>
        </ext>
      </extLst>
    </bk>
    <bk>
      <extLst>
        <ext uri="{3e2802c4-a4d2-4d8b-9148-e3be6c30e623}">
          <xlrd:rvb i="349"/>
        </ext>
      </extLst>
    </bk>
    <bk>
      <extLst>
        <ext uri="{3e2802c4-a4d2-4d8b-9148-e3be6c30e623}">
          <xlrd:rvb i="350"/>
        </ext>
      </extLst>
    </bk>
    <bk>
      <extLst>
        <ext uri="{3e2802c4-a4d2-4d8b-9148-e3be6c30e623}">
          <xlrd:rvb i="351"/>
        </ext>
      </extLst>
    </bk>
    <bk>
      <extLst>
        <ext uri="{3e2802c4-a4d2-4d8b-9148-e3be6c30e623}">
          <xlrd:rvb i="352"/>
        </ext>
      </extLst>
    </bk>
    <bk>
      <extLst>
        <ext uri="{3e2802c4-a4d2-4d8b-9148-e3be6c30e623}">
          <xlrd:rvb i="353"/>
        </ext>
      </extLst>
    </bk>
    <bk>
      <extLst>
        <ext uri="{3e2802c4-a4d2-4d8b-9148-e3be6c30e623}">
          <xlrd:rvb i="354"/>
        </ext>
      </extLst>
    </bk>
    <bk>
      <extLst>
        <ext uri="{3e2802c4-a4d2-4d8b-9148-e3be6c30e623}">
          <xlrd:rvb i="355"/>
        </ext>
      </extLst>
    </bk>
    <bk>
      <extLst>
        <ext uri="{3e2802c4-a4d2-4d8b-9148-e3be6c30e623}">
          <xlrd:rvb i="356"/>
        </ext>
      </extLst>
    </bk>
    <bk>
      <extLst>
        <ext uri="{3e2802c4-a4d2-4d8b-9148-e3be6c30e623}">
          <xlrd:rvb i="357"/>
        </ext>
      </extLst>
    </bk>
    <bk>
      <extLst>
        <ext uri="{3e2802c4-a4d2-4d8b-9148-e3be6c30e623}">
          <xlrd:rvb i="358"/>
        </ext>
      </extLst>
    </bk>
    <bk>
      <extLst>
        <ext uri="{3e2802c4-a4d2-4d8b-9148-e3be6c30e623}">
          <xlrd:rvb i="359"/>
        </ext>
      </extLst>
    </bk>
    <bk>
      <extLst>
        <ext uri="{3e2802c4-a4d2-4d8b-9148-e3be6c30e623}">
          <xlrd:rvb i="360"/>
        </ext>
      </extLst>
    </bk>
    <bk>
      <extLst>
        <ext uri="{3e2802c4-a4d2-4d8b-9148-e3be6c30e623}">
          <xlrd:rvb i="361"/>
        </ext>
      </extLst>
    </bk>
    <bk>
      <extLst>
        <ext uri="{3e2802c4-a4d2-4d8b-9148-e3be6c30e623}">
          <xlrd:rvb i="362"/>
        </ext>
      </extLst>
    </bk>
    <bk>
      <extLst>
        <ext uri="{3e2802c4-a4d2-4d8b-9148-e3be6c30e623}">
          <xlrd:rvb i="363"/>
        </ext>
      </extLst>
    </bk>
    <bk>
      <extLst>
        <ext uri="{3e2802c4-a4d2-4d8b-9148-e3be6c30e623}">
          <xlrd:rvb i="364"/>
        </ext>
      </extLst>
    </bk>
    <bk>
      <extLst>
        <ext uri="{3e2802c4-a4d2-4d8b-9148-e3be6c30e623}">
          <xlrd:rvb i="365"/>
        </ext>
      </extLst>
    </bk>
    <bk>
      <extLst>
        <ext uri="{3e2802c4-a4d2-4d8b-9148-e3be6c30e623}">
          <xlrd:rvb i="366"/>
        </ext>
      </extLst>
    </bk>
    <bk>
      <extLst>
        <ext uri="{3e2802c4-a4d2-4d8b-9148-e3be6c30e623}">
          <xlrd:rvb i="367"/>
        </ext>
      </extLst>
    </bk>
    <bk>
      <extLst>
        <ext uri="{3e2802c4-a4d2-4d8b-9148-e3be6c30e623}">
          <xlrd:rvb i="368"/>
        </ext>
      </extLst>
    </bk>
    <bk>
      <extLst>
        <ext uri="{3e2802c4-a4d2-4d8b-9148-e3be6c30e623}">
          <xlrd:rvb i="369"/>
        </ext>
      </extLst>
    </bk>
    <bk>
      <extLst>
        <ext uri="{3e2802c4-a4d2-4d8b-9148-e3be6c30e623}">
          <xlrd:rvb i="370"/>
        </ext>
      </extLst>
    </bk>
    <bk>
      <extLst>
        <ext uri="{3e2802c4-a4d2-4d8b-9148-e3be6c30e623}">
          <xlrd:rvb i="371"/>
        </ext>
      </extLst>
    </bk>
    <bk>
      <extLst>
        <ext uri="{3e2802c4-a4d2-4d8b-9148-e3be6c30e623}">
          <xlrd:rvb i="372"/>
        </ext>
      </extLst>
    </bk>
    <bk>
      <extLst>
        <ext uri="{3e2802c4-a4d2-4d8b-9148-e3be6c30e623}">
          <xlrd:rvb i="373"/>
        </ext>
      </extLst>
    </bk>
    <bk>
      <extLst>
        <ext uri="{3e2802c4-a4d2-4d8b-9148-e3be6c30e623}">
          <xlrd:rvb i="374"/>
        </ext>
      </extLst>
    </bk>
    <bk>
      <extLst>
        <ext uri="{3e2802c4-a4d2-4d8b-9148-e3be6c30e623}">
          <xlrd:rvb i="375"/>
        </ext>
      </extLst>
    </bk>
    <bk>
      <extLst>
        <ext uri="{3e2802c4-a4d2-4d8b-9148-e3be6c30e623}">
          <xlrd:rvb i="376"/>
        </ext>
      </extLst>
    </bk>
    <bk>
      <extLst>
        <ext uri="{3e2802c4-a4d2-4d8b-9148-e3be6c30e623}">
          <xlrd:rvb i="377"/>
        </ext>
      </extLst>
    </bk>
    <bk>
      <extLst>
        <ext uri="{3e2802c4-a4d2-4d8b-9148-e3be6c30e623}">
          <xlrd:rvb i="378"/>
        </ext>
      </extLst>
    </bk>
    <bk>
      <extLst>
        <ext uri="{3e2802c4-a4d2-4d8b-9148-e3be6c30e623}">
          <xlrd:rvb i="379"/>
        </ext>
      </extLst>
    </bk>
    <bk>
      <extLst>
        <ext uri="{3e2802c4-a4d2-4d8b-9148-e3be6c30e623}">
          <xlrd:rvb i="380"/>
        </ext>
      </extLst>
    </bk>
    <bk>
      <extLst>
        <ext uri="{3e2802c4-a4d2-4d8b-9148-e3be6c30e623}">
          <xlrd:rvb i="381"/>
        </ext>
      </extLst>
    </bk>
    <bk>
      <extLst>
        <ext uri="{3e2802c4-a4d2-4d8b-9148-e3be6c30e623}">
          <xlrd:rvb i="382"/>
        </ext>
      </extLst>
    </bk>
    <bk>
      <extLst>
        <ext uri="{3e2802c4-a4d2-4d8b-9148-e3be6c30e623}">
          <xlrd:rvb i="383"/>
        </ext>
      </extLst>
    </bk>
    <bk>
      <extLst>
        <ext uri="{3e2802c4-a4d2-4d8b-9148-e3be6c30e623}">
          <xlrd:rvb i="384"/>
        </ext>
      </extLst>
    </bk>
    <bk>
      <extLst>
        <ext uri="{3e2802c4-a4d2-4d8b-9148-e3be6c30e623}">
          <xlrd:rvb i="385"/>
        </ext>
      </extLst>
    </bk>
    <bk>
      <extLst>
        <ext uri="{3e2802c4-a4d2-4d8b-9148-e3be6c30e623}">
          <xlrd:rvb i="386"/>
        </ext>
      </extLst>
    </bk>
    <bk>
      <extLst>
        <ext uri="{3e2802c4-a4d2-4d8b-9148-e3be6c30e623}">
          <xlrd:rvb i="387"/>
        </ext>
      </extLst>
    </bk>
    <bk>
      <extLst>
        <ext uri="{3e2802c4-a4d2-4d8b-9148-e3be6c30e623}">
          <xlrd:rvb i="388"/>
        </ext>
      </extLst>
    </bk>
    <bk>
      <extLst>
        <ext uri="{3e2802c4-a4d2-4d8b-9148-e3be6c30e623}">
          <xlrd:rvb i="389"/>
        </ext>
      </extLst>
    </bk>
    <bk>
      <extLst>
        <ext uri="{3e2802c4-a4d2-4d8b-9148-e3be6c30e623}">
          <xlrd:rvb i="390"/>
        </ext>
      </extLst>
    </bk>
    <bk>
      <extLst>
        <ext uri="{3e2802c4-a4d2-4d8b-9148-e3be6c30e623}">
          <xlrd:rvb i="391"/>
        </ext>
      </extLst>
    </bk>
    <bk>
      <extLst>
        <ext uri="{3e2802c4-a4d2-4d8b-9148-e3be6c30e623}">
          <xlrd:rvb i="392"/>
        </ext>
      </extLst>
    </bk>
    <bk>
      <extLst>
        <ext uri="{3e2802c4-a4d2-4d8b-9148-e3be6c30e623}">
          <xlrd:rvb i="393"/>
        </ext>
      </extLst>
    </bk>
    <bk>
      <extLst>
        <ext uri="{3e2802c4-a4d2-4d8b-9148-e3be6c30e623}">
          <xlrd:rvb i="394"/>
        </ext>
      </extLst>
    </bk>
    <bk>
      <extLst>
        <ext uri="{3e2802c4-a4d2-4d8b-9148-e3be6c30e623}">
          <xlrd:rvb i="395"/>
        </ext>
      </extLst>
    </bk>
    <bk>
      <extLst>
        <ext uri="{3e2802c4-a4d2-4d8b-9148-e3be6c30e623}">
          <xlrd:rvb i="396"/>
        </ext>
      </extLst>
    </bk>
    <bk>
      <extLst>
        <ext uri="{3e2802c4-a4d2-4d8b-9148-e3be6c30e623}">
          <xlrd:rvb i="397"/>
        </ext>
      </extLst>
    </bk>
    <bk>
      <extLst>
        <ext uri="{3e2802c4-a4d2-4d8b-9148-e3be6c30e623}">
          <xlrd:rvb i="398"/>
        </ext>
      </extLst>
    </bk>
    <bk>
      <extLst>
        <ext uri="{3e2802c4-a4d2-4d8b-9148-e3be6c30e623}">
          <xlrd:rvb i="399"/>
        </ext>
      </extLst>
    </bk>
    <bk>
      <extLst>
        <ext uri="{3e2802c4-a4d2-4d8b-9148-e3be6c30e623}">
          <xlrd:rvb i="400"/>
        </ext>
      </extLst>
    </bk>
    <bk>
      <extLst>
        <ext uri="{3e2802c4-a4d2-4d8b-9148-e3be6c30e623}">
          <xlrd:rvb i="401"/>
        </ext>
      </extLst>
    </bk>
    <bk>
      <extLst>
        <ext uri="{3e2802c4-a4d2-4d8b-9148-e3be6c30e623}">
          <xlrd:rvb i="402"/>
        </ext>
      </extLst>
    </bk>
    <bk>
      <extLst>
        <ext uri="{3e2802c4-a4d2-4d8b-9148-e3be6c30e623}">
          <xlrd:rvb i="403"/>
        </ext>
      </extLst>
    </bk>
    <bk>
      <extLst>
        <ext uri="{3e2802c4-a4d2-4d8b-9148-e3be6c30e623}">
          <xlrd:rvb i="404"/>
        </ext>
      </extLst>
    </bk>
    <bk>
      <extLst>
        <ext uri="{3e2802c4-a4d2-4d8b-9148-e3be6c30e623}">
          <xlrd:rvb i="405"/>
        </ext>
      </extLst>
    </bk>
    <bk>
      <extLst>
        <ext uri="{3e2802c4-a4d2-4d8b-9148-e3be6c30e623}">
          <xlrd:rvb i="406"/>
        </ext>
      </extLst>
    </bk>
    <bk>
      <extLst>
        <ext uri="{3e2802c4-a4d2-4d8b-9148-e3be6c30e623}">
          <xlrd:rvb i="407"/>
        </ext>
      </extLst>
    </bk>
    <bk>
      <extLst>
        <ext uri="{3e2802c4-a4d2-4d8b-9148-e3be6c30e623}">
          <xlrd:rvb i="408"/>
        </ext>
      </extLst>
    </bk>
    <bk>
      <extLst>
        <ext uri="{3e2802c4-a4d2-4d8b-9148-e3be6c30e623}">
          <xlrd:rvb i="409"/>
        </ext>
      </extLst>
    </bk>
    <bk>
      <extLst>
        <ext uri="{3e2802c4-a4d2-4d8b-9148-e3be6c30e623}">
          <xlrd:rvb i="410"/>
        </ext>
      </extLst>
    </bk>
    <bk>
      <extLst>
        <ext uri="{3e2802c4-a4d2-4d8b-9148-e3be6c30e623}">
          <xlrd:rvb i="411"/>
        </ext>
      </extLst>
    </bk>
    <bk>
      <extLst>
        <ext uri="{3e2802c4-a4d2-4d8b-9148-e3be6c30e623}">
          <xlrd:rvb i="412"/>
        </ext>
      </extLst>
    </bk>
    <bk>
      <extLst>
        <ext uri="{3e2802c4-a4d2-4d8b-9148-e3be6c30e623}">
          <xlrd:rvb i="413"/>
        </ext>
      </extLst>
    </bk>
    <bk>
      <extLst>
        <ext uri="{3e2802c4-a4d2-4d8b-9148-e3be6c30e623}">
          <xlrd:rvb i="414"/>
        </ext>
      </extLst>
    </bk>
    <bk>
      <extLst>
        <ext uri="{3e2802c4-a4d2-4d8b-9148-e3be6c30e623}">
          <xlrd:rvb i="415"/>
        </ext>
      </extLst>
    </bk>
    <bk>
      <extLst>
        <ext uri="{3e2802c4-a4d2-4d8b-9148-e3be6c30e623}">
          <xlrd:rvb i="416"/>
        </ext>
      </extLst>
    </bk>
    <bk>
      <extLst>
        <ext uri="{3e2802c4-a4d2-4d8b-9148-e3be6c30e623}">
          <xlrd:rvb i="417"/>
        </ext>
      </extLst>
    </bk>
    <bk>
      <extLst>
        <ext uri="{3e2802c4-a4d2-4d8b-9148-e3be6c30e623}">
          <xlrd:rvb i="418"/>
        </ext>
      </extLst>
    </bk>
    <bk>
      <extLst>
        <ext uri="{3e2802c4-a4d2-4d8b-9148-e3be6c30e623}">
          <xlrd:rvb i="419"/>
        </ext>
      </extLst>
    </bk>
    <bk>
      <extLst>
        <ext uri="{3e2802c4-a4d2-4d8b-9148-e3be6c30e623}">
          <xlrd:rvb i="420"/>
        </ext>
      </extLst>
    </bk>
    <bk>
      <extLst>
        <ext uri="{3e2802c4-a4d2-4d8b-9148-e3be6c30e623}">
          <xlrd:rvb i="421"/>
        </ext>
      </extLst>
    </bk>
    <bk>
      <extLst>
        <ext uri="{3e2802c4-a4d2-4d8b-9148-e3be6c30e623}">
          <xlrd:rvb i="422"/>
        </ext>
      </extLst>
    </bk>
    <bk>
      <extLst>
        <ext uri="{3e2802c4-a4d2-4d8b-9148-e3be6c30e623}">
          <xlrd:rvb i="423"/>
        </ext>
      </extLst>
    </bk>
    <bk>
      <extLst>
        <ext uri="{3e2802c4-a4d2-4d8b-9148-e3be6c30e623}">
          <xlrd:rvb i="424"/>
        </ext>
      </extLst>
    </bk>
    <bk>
      <extLst>
        <ext uri="{3e2802c4-a4d2-4d8b-9148-e3be6c30e623}">
          <xlrd:rvb i="425"/>
        </ext>
      </extLst>
    </bk>
    <bk>
      <extLst>
        <ext uri="{3e2802c4-a4d2-4d8b-9148-e3be6c30e623}">
          <xlrd:rvb i="426"/>
        </ext>
      </extLst>
    </bk>
    <bk>
      <extLst>
        <ext uri="{3e2802c4-a4d2-4d8b-9148-e3be6c30e623}">
          <xlrd:rvb i="427"/>
        </ext>
      </extLst>
    </bk>
    <bk>
      <extLst>
        <ext uri="{3e2802c4-a4d2-4d8b-9148-e3be6c30e623}">
          <xlrd:rvb i="428"/>
        </ext>
      </extLst>
    </bk>
    <bk>
      <extLst>
        <ext uri="{3e2802c4-a4d2-4d8b-9148-e3be6c30e623}">
          <xlrd:rvb i="429"/>
        </ext>
      </extLst>
    </bk>
    <bk>
      <extLst>
        <ext uri="{3e2802c4-a4d2-4d8b-9148-e3be6c30e623}">
          <xlrd:rvb i="430"/>
        </ext>
      </extLst>
    </bk>
    <bk>
      <extLst>
        <ext uri="{3e2802c4-a4d2-4d8b-9148-e3be6c30e623}">
          <xlrd:rvb i="431"/>
        </ext>
      </extLst>
    </bk>
    <bk>
      <extLst>
        <ext uri="{3e2802c4-a4d2-4d8b-9148-e3be6c30e623}">
          <xlrd:rvb i="432"/>
        </ext>
      </extLst>
    </bk>
    <bk>
      <extLst>
        <ext uri="{3e2802c4-a4d2-4d8b-9148-e3be6c30e623}">
          <xlrd:rvb i="433"/>
        </ext>
      </extLst>
    </bk>
    <bk>
      <extLst>
        <ext uri="{3e2802c4-a4d2-4d8b-9148-e3be6c30e623}">
          <xlrd:rvb i="434"/>
        </ext>
      </extLst>
    </bk>
    <bk>
      <extLst>
        <ext uri="{3e2802c4-a4d2-4d8b-9148-e3be6c30e623}">
          <xlrd:rvb i="435"/>
        </ext>
      </extLst>
    </bk>
    <bk>
      <extLst>
        <ext uri="{3e2802c4-a4d2-4d8b-9148-e3be6c30e623}">
          <xlrd:rvb i="436"/>
        </ext>
      </extLst>
    </bk>
    <bk>
      <extLst>
        <ext uri="{3e2802c4-a4d2-4d8b-9148-e3be6c30e623}">
          <xlrd:rvb i="437"/>
        </ext>
      </extLst>
    </bk>
    <bk>
      <extLst>
        <ext uri="{3e2802c4-a4d2-4d8b-9148-e3be6c30e623}">
          <xlrd:rvb i="438"/>
        </ext>
      </extLst>
    </bk>
    <bk>
      <extLst>
        <ext uri="{3e2802c4-a4d2-4d8b-9148-e3be6c30e623}">
          <xlrd:rvb i="439"/>
        </ext>
      </extLst>
    </bk>
    <bk>
      <extLst>
        <ext uri="{3e2802c4-a4d2-4d8b-9148-e3be6c30e623}">
          <xlrd:rvb i="440"/>
        </ext>
      </extLst>
    </bk>
    <bk>
      <extLst>
        <ext uri="{3e2802c4-a4d2-4d8b-9148-e3be6c30e623}">
          <xlrd:rvb i="441"/>
        </ext>
      </extLst>
    </bk>
    <bk>
      <extLst>
        <ext uri="{3e2802c4-a4d2-4d8b-9148-e3be6c30e623}">
          <xlrd:rvb i="442"/>
        </ext>
      </extLst>
    </bk>
    <bk>
      <extLst>
        <ext uri="{3e2802c4-a4d2-4d8b-9148-e3be6c30e623}">
          <xlrd:rvb i="443"/>
        </ext>
      </extLst>
    </bk>
    <bk>
      <extLst>
        <ext uri="{3e2802c4-a4d2-4d8b-9148-e3be6c30e623}">
          <xlrd:rvb i="444"/>
        </ext>
      </extLst>
    </bk>
    <bk>
      <extLst>
        <ext uri="{3e2802c4-a4d2-4d8b-9148-e3be6c30e623}">
          <xlrd:rvb i="445"/>
        </ext>
      </extLst>
    </bk>
    <bk>
      <extLst>
        <ext uri="{3e2802c4-a4d2-4d8b-9148-e3be6c30e623}">
          <xlrd:rvb i="446"/>
        </ext>
      </extLst>
    </bk>
    <bk>
      <extLst>
        <ext uri="{3e2802c4-a4d2-4d8b-9148-e3be6c30e623}">
          <xlrd:rvb i="447"/>
        </ext>
      </extLst>
    </bk>
    <bk>
      <extLst>
        <ext uri="{3e2802c4-a4d2-4d8b-9148-e3be6c30e623}">
          <xlrd:rvb i="448"/>
        </ext>
      </extLst>
    </bk>
    <bk>
      <extLst>
        <ext uri="{3e2802c4-a4d2-4d8b-9148-e3be6c30e623}">
          <xlrd:rvb i="449"/>
        </ext>
      </extLst>
    </bk>
    <bk>
      <extLst>
        <ext uri="{3e2802c4-a4d2-4d8b-9148-e3be6c30e623}">
          <xlrd:rvb i="450"/>
        </ext>
      </extLst>
    </bk>
    <bk>
      <extLst>
        <ext uri="{3e2802c4-a4d2-4d8b-9148-e3be6c30e623}">
          <xlrd:rvb i="451"/>
        </ext>
      </extLst>
    </bk>
    <bk>
      <extLst>
        <ext uri="{3e2802c4-a4d2-4d8b-9148-e3be6c30e623}">
          <xlrd:rvb i="452"/>
        </ext>
      </extLst>
    </bk>
    <bk>
      <extLst>
        <ext uri="{3e2802c4-a4d2-4d8b-9148-e3be6c30e623}">
          <xlrd:rvb i="453"/>
        </ext>
      </extLst>
    </bk>
    <bk>
      <extLst>
        <ext uri="{3e2802c4-a4d2-4d8b-9148-e3be6c30e623}">
          <xlrd:rvb i="454"/>
        </ext>
      </extLst>
    </bk>
    <bk>
      <extLst>
        <ext uri="{3e2802c4-a4d2-4d8b-9148-e3be6c30e623}">
          <xlrd:rvb i="455"/>
        </ext>
      </extLst>
    </bk>
    <bk>
      <extLst>
        <ext uri="{3e2802c4-a4d2-4d8b-9148-e3be6c30e623}">
          <xlrd:rvb i="456"/>
        </ext>
      </extLst>
    </bk>
    <bk>
      <extLst>
        <ext uri="{3e2802c4-a4d2-4d8b-9148-e3be6c30e623}">
          <xlrd:rvb i="457"/>
        </ext>
      </extLst>
    </bk>
    <bk>
      <extLst>
        <ext uri="{3e2802c4-a4d2-4d8b-9148-e3be6c30e623}">
          <xlrd:rvb i="458"/>
        </ext>
      </extLst>
    </bk>
    <bk>
      <extLst>
        <ext uri="{3e2802c4-a4d2-4d8b-9148-e3be6c30e623}">
          <xlrd:rvb i="459"/>
        </ext>
      </extLst>
    </bk>
    <bk>
      <extLst>
        <ext uri="{3e2802c4-a4d2-4d8b-9148-e3be6c30e623}">
          <xlrd:rvb i="460"/>
        </ext>
      </extLst>
    </bk>
    <bk>
      <extLst>
        <ext uri="{3e2802c4-a4d2-4d8b-9148-e3be6c30e623}">
          <xlrd:rvb i="461"/>
        </ext>
      </extLst>
    </bk>
    <bk>
      <extLst>
        <ext uri="{3e2802c4-a4d2-4d8b-9148-e3be6c30e623}">
          <xlrd:rvb i="462"/>
        </ext>
      </extLst>
    </bk>
    <bk>
      <extLst>
        <ext uri="{3e2802c4-a4d2-4d8b-9148-e3be6c30e623}">
          <xlrd:rvb i="463"/>
        </ext>
      </extLst>
    </bk>
    <bk>
      <extLst>
        <ext uri="{3e2802c4-a4d2-4d8b-9148-e3be6c30e623}">
          <xlrd:rvb i="464"/>
        </ext>
      </extLst>
    </bk>
    <bk>
      <extLst>
        <ext uri="{3e2802c4-a4d2-4d8b-9148-e3be6c30e623}">
          <xlrd:rvb i="465"/>
        </ext>
      </extLst>
    </bk>
    <bk>
      <extLst>
        <ext uri="{3e2802c4-a4d2-4d8b-9148-e3be6c30e623}">
          <xlrd:rvb i="466"/>
        </ext>
      </extLst>
    </bk>
    <bk>
      <extLst>
        <ext uri="{3e2802c4-a4d2-4d8b-9148-e3be6c30e623}">
          <xlrd:rvb i="467"/>
        </ext>
      </extLst>
    </bk>
    <bk>
      <extLst>
        <ext uri="{3e2802c4-a4d2-4d8b-9148-e3be6c30e623}">
          <xlrd:rvb i="468"/>
        </ext>
      </extLst>
    </bk>
    <bk>
      <extLst>
        <ext uri="{3e2802c4-a4d2-4d8b-9148-e3be6c30e623}">
          <xlrd:rvb i="469"/>
        </ext>
      </extLst>
    </bk>
    <bk>
      <extLst>
        <ext uri="{3e2802c4-a4d2-4d8b-9148-e3be6c30e623}">
          <xlrd:rvb i="470"/>
        </ext>
      </extLst>
    </bk>
    <bk>
      <extLst>
        <ext uri="{3e2802c4-a4d2-4d8b-9148-e3be6c30e623}">
          <xlrd:rvb i="471"/>
        </ext>
      </extLst>
    </bk>
    <bk>
      <extLst>
        <ext uri="{3e2802c4-a4d2-4d8b-9148-e3be6c30e623}">
          <xlrd:rvb i="472"/>
        </ext>
      </extLst>
    </bk>
    <bk>
      <extLst>
        <ext uri="{3e2802c4-a4d2-4d8b-9148-e3be6c30e623}">
          <xlrd:rvb i="473"/>
        </ext>
      </extLst>
    </bk>
    <bk>
      <extLst>
        <ext uri="{3e2802c4-a4d2-4d8b-9148-e3be6c30e623}">
          <xlrd:rvb i="474"/>
        </ext>
      </extLst>
    </bk>
    <bk>
      <extLst>
        <ext uri="{3e2802c4-a4d2-4d8b-9148-e3be6c30e623}">
          <xlrd:rvb i="475"/>
        </ext>
      </extLst>
    </bk>
    <bk>
      <extLst>
        <ext uri="{3e2802c4-a4d2-4d8b-9148-e3be6c30e623}">
          <xlrd:rvb i="476"/>
        </ext>
      </extLst>
    </bk>
    <bk>
      <extLst>
        <ext uri="{3e2802c4-a4d2-4d8b-9148-e3be6c30e623}">
          <xlrd:rvb i="477"/>
        </ext>
      </extLst>
    </bk>
    <bk>
      <extLst>
        <ext uri="{3e2802c4-a4d2-4d8b-9148-e3be6c30e623}">
          <xlrd:rvb i="478"/>
        </ext>
      </extLst>
    </bk>
    <bk>
      <extLst>
        <ext uri="{3e2802c4-a4d2-4d8b-9148-e3be6c30e623}">
          <xlrd:rvb i="479"/>
        </ext>
      </extLst>
    </bk>
    <bk>
      <extLst>
        <ext uri="{3e2802c4-a4d2-4d8b-9148-e3be6c30e623}">
          <xlrd:rvb i="480"/>
        </ext>
      </extLst>
    </bk>
    <bk>
      <extLst>
        <ext uri="{3e2802c4-a4d2-4d8b-9148-e3be6c30e623}">
          <xlrd:rvb i="481"/>
        </ext>
      </extLst>
    </bk>
    <bk>
      <extLst>
        <ext uri="{3e2802c4-a4d2-4d8b-9148-e3be6c30e623}">
          <xlrd:rvb i="482"/>
        </ext>
      </extLst>
    </bk>
    <bk>
      <extLst>
        <ext uri="{3e2802c4-a4d2-4d8b-9148-e3be6c30e623}">
          <xlrd:rvb i="483"/>
        </ext>
      </extLst>
    </bk>
    <bk>
      <extLst>
        <ext uri="{3e2802c4-a4d2-4d8b-9148-e3be6c30e623}">
          <xlrd:rvb i="484"/>
        </ext>
      </extLst>
    </bk>
    <bk>
      <extLst>
        <ext uri="{3e2802c4-a4d2-4d8b-9148-e3be6c30e623}">
          <xlrd:rvb i="485"/>
        </ext>
      </extLst>
    </bk>
    <bk>
      <extLst>
        <ext uri="{3e2802c4-a4d2-4d8b-9148-e3be6c30e623}">
          <xlrd:rvb i="486"/>
        </ext>
      </extLst>
    </bk>
    <bk>
      <extLst>
        <ext uri="{3e2802c4-a4d2-4d8b-9148-e3be6c30e623}">
          <xlrd:rvb i="487"/>
        </ext>
      </extLst>
    </bk>
    <bk>
      <extLst>
        <ext uri="{3e2802c4-a4d2-4d8b-9148-e3be6c30e623}">
          <xlrd:rvb i="488"/>
        </ext>
      </extLst>
    </bk>
    <bk>
      <extLst>
        <ext uri="{3e2802c4-a4d2-4d8b-9148-e3be6c30e623}">
          <xlrd:rvb i="489"/>
        </ext>
      </extLst>
    </bk>
    <bk>
      <extLst>
        <ext uri="{3e2802c4-a4d2-4d8b-9148-e3be6c30e623}">
          <xlrd:rvb i="490"/>
        </ext>
      </extLst>
    </bk>
    <bk>
      <extLst>
        <ext uri="{3e2802c4-a4d2-4d8b-9148-e3be6c30e623}">
          <xlrd:rvb i="491"/>
        </ext>
      </extLst>
    </bk>
    <bk>
      <extLst>
        <ext uri="{3e2802c4-a4d2-4d8b-9148-e3be6c30e623}">
          <xlrd:rvb i="492"/>
        </ext>
      </extLst>
    </bk>
    <bk>
      <extLst>
        <ext uri="{3e2802c4-a4d2-4d8b-9148-e3be6c30e623}">
          <xlrd:rvb i="493"/>
        </ext>
      </extLst>
    </bk>
    <bk>
      <extLst>
        <ext uri="{3e2802c4-a4d2-4d8b-9148-e3be6c30e623}">
          <xlrd:rvb i="494"/>
        </ext>
      </extLst>
    </bk>
    <bk>
      <extLst>
        <ext uri="{3e2802c4-a4d2-4d8b-9148-e3be6c30e623}">
          <xlrd:rvb i="495"/>
        </ext>
      </extLst>
    </bk>
    <bk>
      <extLst>
        <ext uri="{3e2802c4-a4d2-4d8b-9148-e3be6c30e623}">
          <xlrd:rvb i="496"/>
        </ext>
      </extLst>
    </bk>
    <bk>
      <extLst>
        <ext uri="{3e2802c4-a4d2-4d8b-9148-e3be6c30e623}">
          <xlrd:rvb i="497"/>
        </ext>
      </extLst>
    </bk>
    <bk>
      <extLst>
        <ext uri="{3e2802c4-a4d2-4d8b-9148-e3be6c30e623}">
          <xlrd:rvb i="498"/>
        </ext>
      </extLst>
    </bk>
    <bk>
      <extLst>
        <ext uri="{3e2802c4-a4d2-4d8b-9148-e3be6c30e623}">
          <xlrd:rvb i="499"/>
        </ext>
      </extLst>
    </bk>
    <bk>
      <extLst>
        <ext uri="{3e2802c4-a4d2-4d8b-9148-e3be6c30e623}">
          <xlrd:rvb i="500"/>
        </ext>
      </extLst>
    </bk>
    <bk>
      <extLst>
        <ext uri="{3e2802c4-a4d2-4d8b-9148-e3be6c30e623}">
          <xlrd:rvb i="501"/>
        </ext>
      </extLst>
    </bk>
    <bk>
      <extLst>
        <ext uri="{3e2802c4-a4d2-4d8b-9148-e3be6c30e623}">
          <xlrd:rvb i="502"/>
        </ext>
      </extLst>
    </bk>
    <bk>
      <extLst>
        <ext uri="{3e2802c4-a4d2-4d8b-9148-e3be6c30e623}">
          <xlrd:rvb i="503"/>
        </ext>
      </extLst>
    </bk>
    <bk>
      <extLst>
        <ext uri="{3e2802c4-a4d2-4d8b-9148-e3be6c30e623}">
          <xlrd:rvb i="504"/>
        </ext>
      </extLst>
    </bk>
    <bk>
      <extLst>
        <ext uri="{3e2802c4-a4d2-4d8b-9148-e3be6c30e623}">
          <xlrd:rvb i="505"/>
        </ext>
      </extLst>
    </bk>
    <bk>
      <extLst>
        <ext uri="{3e2802c4-a4d2-4d8b-9148-e3be6c30e623}">
          <xlrd:rvb i="506"/>
        </ext>
      </extLst>
    </bk>
    <bk>
      <extLst>
        <ext uri="{3e2802c4-a4d2-4d8b-9148-e3be6c30e623}">
          <xlrd:rvb i="507"/>
        </ext>
      </extLst>
    </bk>
    <bk>
      <extLst>
        <ext uri="{3e2802c4-a4d2-4d8b-9148-e3be6c30e623}">
          <xlrd:rvb i="508"/>
        </ext>
      </extLst>
    </bk>
    <bk>
      <extLst>
        <ext uri="{3e2802c4-a4d2-4d8b-9148-e3be6c30e623}">
          <xlrd:rvb i="509"/>
        </ext>
      </extLst>
    </bk>
    <bk>
      <extLst>
        <ext uri="{3e2802c4-a4d2-4d8b-9148-e3be6c30e623}">
          <xlrd:rvb i="510"/>
        </ext>
      </extLst>
    </bk>
    <bk>
      <extLst>
        <ext uri="{3e2802c4-a4d2-4d8b-9148-e3be6c30e623}">
          <xlrd:rvb i="511"/>
        </ext>
      </extLst>
    </bk>
    <bk>
      <extLst>
        <ext uri="{3e2802c4-a4d2-4d8b-9148-e3be6c30e623}">
          <xlrd:rvb i="512"/>
        </ext>
      </extLst>
    </bk>
    <bk>
      <extLst>
        <ext uri="{3e2802c4-a4d2-4d8b-9148-e3be6c30e623}">
          <xlrd:rvb i="513"/>
        </ext>
      </extLst>
    </bk>
    <bk>
      <extLst>
        <ext uri="{3e2802c4-a4d2-4d8b-9148-e3be6c30e623}">
          <xlrd:rvb i="514"/>
        </ext>
      </extLst>
    </bk>
    <bk>
      <extLst>
        <ext uri="{3e2802c4-a4d2-4d8b-9148-e3be6c30e623}">
          <xlrd:rvb i="515"/>
        </ext>
      </extLst>
    </bk>
    <bk>
      <extLst>
        <ext uri="{3e2802c4-a4d2-4d8b-9148-e3be6c30e623}">
          <xlrd:rvb i="516"/>
        </ext>
      </extLst>
    </bk>
    <bk>
      <extLst>
        <ext uri="{3e2802c4-a4d2-4d8b-9148-e3be6c30e623}">
          <xlrd:rvb i="517"/>
        </ext>
      </extLst>
    </bk>
    <bk>
      <extLst>
        <ext uri="{3e2802c4-a4d2-4d8b-9148-e3be6c30e623}">
          <xlrd:rvb i="518"/>
        </ext>
      </extLst>
    </bk>
    <bk>
      <extLst>
        <ext uri="{3e2802c4-a4d2-4d8b-9148-e3be6c30e623}">
          <xlrd:rvb i="519"/>
        </ext>
      </extLst>
    </bk>
    <bk>
      <extLst>
        <ext uri="{3e2802c4-a4d2-4d8b-9148-e3be6c30e623}">
          <xlrd:rvb i="520"/>
        </ext>
      </extLst>
    </bk>
    <bk>
      <extLst>
        <ext uri="{3e2802c4-a4d2-4d8b-9148-e3be6c30e623}">
          <xlrd:rvb i="521"/>
        </ext>
      </extLst>
    </bk>
    <bk>
      <extLst>
        <ext uri="{3e2802c4-a4d2-4d8b-9148-e3be6c30e623}">
          <xlrd:rvb i="522"/>
        </ext>
      </extLst>
    </bk>
    <bk>
      <extLst>
        <ext uri="{3e2802c4-a4d2-4d8b-9148-e3be6c30e623}">
          <xlrd:rvb i="523"/>
        </ext>
      </extLst>
    </bk>
    <bk>
      <extLst>
        <ext uri="{3e2802c4-a4d2-4d8b-9148-e3be6c30e623}">
          <xlrd:rvb i="524"/>
        </ext>
      </extLst>
    </bk>
    <bk>
      <extLst>
        <ext uri="{3e2802c4-a4d2-4d8b-9148-e3be6c30e623}">
          <xlrd:rvb i="525"/>
        </ext>
      </extLst>
    </bk>
    <bk>
      <extLst>
        <ext uri="{3e2802c4-a4d2-4d8b-9148-e3be6c30e623}">
          <xlrd:rvb i="526"/>
        </ext>
      </extLst>
    </bk>
    <bk>
      <extLst>
        <ext uri="{3e2802c4-a4d2-4d8b-9148-e3be6c30e623}">
          <xlrd:rvb i="527"/>
        </ext>
      </extLst>
    </bk>
    <bk>
      <extLst>
        <ext uri="{3e2802c4-a4d2-4d8b-9148-e3be6c30e623}">
          <xlrd:rvb i="528"/>
        </ext>
      </extLst>
    </bk>
    <bk>
      <extLst>
        <ext uri="{3e2802c4-a4d2-4d8b-9148-e3be6c30e623}">
          <xlrd:rvb i="529"/>
        </ext>
      </extLst>
    </bk>
    <bk>
      <extLst>
        <ext uri="{3e2802c4-a4d2-4d8b-9148-e3be6c30e623}">
          <xlrd:rvb i="530"/>
        </ext>
      </extLst>
    </bk>
    <bk>
      <extLst>
        <ext uri="{3e2802c4-a4d2-4d8b-9148-e3be6c30e623}">
          <xlrd:rvb i="531"/>
        </ext>
      </extLst>
    </bk>
    <bk>
      <extLst>
        <ext uri="{3e2802c4-a4d2-4d8b-9148-e3be6c30e623}">
          <xlrd:rvb i="532"/>
        </ext>
      </extLst>
    </bk>
    <bk>
      <extLst>
        <ext uri="{3e2802c4-a4d2-4d8b-9148-e3be6c30e623}">
          <xlrd:rvb i="533"/>
        </ext>
      </extLst>
    </bk>
    <bk>
      <extLst>
        <ext uri="{3e2802c4-a4d2-4d8b-9148-e3be6c30e623}">
          <xlrd:rvb i="534"/>
        </ext>
      </extLst>
    </bk>
    <bk>
      <extLst>
        <ext uri="{3e2802c4-a4d2-4d8b-9148-e3be6c30e623}">
          <xlrd:rvb i="535"/>
        </ext>
      </extLst>
    </bk>
    <bk>
      <extLst>
        <ext uri="{3e2802c4-a4d2-4d8b-9148-e3be6c30e623}">
          <xlrd:rvb i="536"/>
        </ext>
      </extLst>
    </bk>
    <bk>
      <extLst>
        <ext uri="{3e2802c4-a4d2-4d8b-9148-e3be6c30e623}">
          <xlrd:rvb i="537"/>
        </ext>
      </extLst>
    </bk>
    <bk>
      <extLst>
        <ext uri="{3e2802c4-a4d2-4d8b-9148-e3be6c30e623}">
          <xlrd:rvb i="538"/>
        </ext>
      </extLst>
    </bk>
    <bk>
      <extLst>
        <ext uri="{3e2802c4-a4d2-4d8b-9148-e3be6c30e623}">
          <xlrd:rvb i="539"/>
        </ext>
      </extLst>
    </bk>
    <bk>
      <extLst>
        <ext uri="{3e2802c4-a4d2-4d8b-9148-e3be6c30e623}">
          <xlrd:rvb i="540"/>
        </ext>
      </extLst>
    </bk>
    <bk>
      <extLst>
        <ext uri="{3e2802c4-a4d2-4d8b-9148-e3be6c30e623}">
          <xlrd:rvb i="541"/>
        </ext>
      </extLst>
    </bk>
    <bk>
      <extLst>
        <ext uri="{3e2802c4-a4d2-4d8b-9148-e3be6c30e623}">
          <xlrd:rvb i="542"/>
        </ext>
      </extLst>
    </bk>
    <bk>
      <extLst>
        <ext uri="{3e2802c4-a4d2-4d8b-9148-e3be6c30e623}">
          <xlrd:rvb i="543"/>
        </ext>
      </extLst>
    </bk>
    <bk>
      <extLst>
        <ext uri="{3e2802c4-a4d2-4d8b-9148-e3be6c30e623}">
          <xlrd:rvb i="544"/>
        </ext>
      </extLst>
    </bk>
    <bk>
      <extLst>
        <ext uri="{3e2802c4-a4d2-4d8b-9148-e3be6c30e623}">
          <xlrd:rvb i="545"/>
        </ext>
      </extLst>
    </bk>
    <bk>
      <extLst>
        <ext uri="{3e2802c4-a4d2-4d8b-9148-e3be6c30e623}">
          <xlrd:rvb i="546"/>
        </ext>
      </extLst>
    </bk>
    <bk>
      <extLst>
        <ext uri="{3e2802c4-a4d2-4d8b-9148-e3be6c30e623}">
          <xlrd:rvb i="547"/>
        </ext>
      </extLst>
    </bk>
    <bk>
      <extLst>
        <ext uri="{3e2802c4-a4d2-4d8b-9148-e3be6c30e623}">
          <xlrd:rvb i="548"/>
        </ext>
      </extLst>
    </bk>
    <bk>
      <extLst>
        <ext uri="{3e2802c4-a4d2-4d8b-9148-e3be6c30e623}">
          <xlrd:rvb i="549"/>
        </ext>
      </extLst>
    </bk>
    <bk>
      <extLst>
        <ext uri="{3e2802c4-a4d2-4d8b-9148-e3be6c30e623}">
          <xlrd:rvb i="550"/>
        </ext>
      </extLst>
    </bk>
    <bk>
      <extLst>
        <ext uri="{3e2802c4-a4d2-4d8b-9148-e3be6c30e623}">
          <xlrd:rvb i="551"/>
        </ext>
      </extLst>
    </bk>
    <bk>
      <extLst>
        <ext uri="{3e2802c4-a4d2-4d8b-9148-e3be6c30e623}">
          <xlrd:rvb i="552"/>
        </ext>
      </extLst>
    </bk>
    <bk>
      <extLst>
        <ext uri="{3e2802c4-a4d2-4d8b-9148-e3be6c30e623}">
          <xlrd:rvb i="553"/>
        </ext>
      </extLst>
    </bk>
    <bk>
      <extLst>
        <ext uri="{3e2802c4-a4d2-4d8b-9148-e3be6c30e623}">
          <xlrd:rvb i="554"/>
        </ext>
      </extLst>
    </bk>
    <bk>
      <extLst>
        <ext uri="{3e2802c4-a4d2-4d8b-9148-e3be6c30e623}">
          <xlrd:rvb i="555"/>
        </ext>
      </extLst>
    </bk>
    <bk>
      <extLst>
        <ext uri="{3e2802c4-a4d2-4d8b-9148-e3be6c30e623}">
          <xlrd:rvb i="556"/>
        </ext>
      </extLst>
    </bk>
    <bk>
      <extLst>
        <ext uri="{3e2802c4-a4d2-4d8b-9148-e3be6c30e623}">
          <xlrd:rvb i="557"/>
        </ext>
      </extLst>
    </bk>
    <bk>
      <extLst>
        <ext uri="{3e2802c4-a4d2-4d8b-9148-e3be6c30e623}">
          <xlrd:rvb i="558"/>
        </ext>
      </extLst>
    </bk>
    <bk>
      <extLst>
        <ext uri="{3e2802c4-a4d2-4d8b-9148-e3be6c30e623}">
          <xlrd:rvb i="559"/>
        </ext>
      </extLst>
    </bk>
    <bk>
      <extLst>
        <ext uri="{3e2802c4-a4d2-4d8b-9148-e3be6c30e623}">
          <xlrd:rvb i="560"/>
        </ext>
      </extLst>
    </bk>
    <bk>
      <extLst>
        <ext uri="{3e2802c4-a4d2-4d8b-9148-e3be6c30e623}">
          <xlrd:rvb i="561"/>
        </ext>
      </extLst>
    </bk>
    <bk>
      <extLst>
        <ext uri="{3e2802c4-a4d2-4d8b-9148-e3be6c30e623}">
          <xlrd:rvb i="562"/>
        </ext>
      </extLst>
    </bk>
    <bk>
      <extLst>
        <ext uri="{3e2802c4-a4d2-4d8b-9148-e3be6c30e623}">
          <xlrd:rvb i="563"/>
        </ext>
      </extLst>
    </bk>
    <bk>
      <extLst>
        <ext uri="{3e2802c4-a4d2-4d8b-9148-e3be6c30e623}">
          <xlrd:rvb i="564"/>
        </ext>
      </extLst>
    </bk>
    <bk>
      <extLst>
        <ext uri="{3e2802c4-a4d2-4d8b-9148-e3be6c30e623}">
          <xlrd:rvb i="565"/>
        </ext>
      </extLst>
    </bk>
    <bk>
      <extLst>
        <ext uri="{3e2802c4-a4d2-4d8b-9148-e3be6c30e623}">
          <xlrd:rvb i="566"/>
        </ext>
      </extLst>
    </bk>
    <bk>
      <extLst>
        <ext uri="{3e2802c4-a4d2-4d8b-9148-e3be6c30e623}">
          <xlrd:rvb i="567"/>
        </ext>
      </extLst>
    </bk>
    <bk>
      <extLst>
        <ext uri="{3e2802c4-a4d2-4d8b-9148-e3be6c30e623}">
          <xlrd:rvb i="568"/>
        </ext>
      </extLst>
    </bk>
    <bk>
      <extLst>
        <ext uri="{3e2802c4-a4d2-4d8b-9148-e3be6c30e623}">
          <xlrd:rvb i="569"/>
        </ext>
      </extLst>
    </bk>
    <bk>
      <extLst>
        <ext uri="{3e2802c4-a4d2-4d8b-9148-e3be6c30e623}">
          <xlrd:rvb i="570"/>
        </ext>
      </extLst>
    </bk>
    <bk>
      <extLst>
        <ext uri="{3e2802c4-a4d2-4d8b-9148-e3be6c30e623}">
          <xlrd:rvb i="571"/>
        </ext>
      </extLst>
    </bk>
    <bk>
      <extLst>
        <ext uri="{3e2802c4-a4d2-4d8b-9148-e3be6c30e623}">
          <xlrd:rvb i="572"/>
        </ext>
      </extLst>
    </bk>
    <bk>
      <extLst>
        <ext uri="{3e2802c4-a4d2-4d8b-9148-e3be6c30e623}">
          <xlrd:rvb i="573"/>
        </ext>
      </extLst>
    </bk>
    <bk>
      <extLst>
        <ext uri="{3e2802c4-a4d2-4d8b-9148-e3be6c30e623}">
          <xlrd:rvb i="574"/>
        </ext>
      </extLst>
    </bk>
    <bk>
      <extLst>
        <ext uri="{3e2802c4-a4d2-4d8b-9148-e3be6c30e623}">
          <xlrd:rvb i="575"/>
        </ext>
      </extLst>
    </bk>
    <bk>
      <extLst>
        <ext uri="{3e2802c4-a4d2-4d8b-9148-e3be6c30e623}">
          <xlrd:rvb i="576"/>
        </ext>
      </extLst>
    </bk>
    <bk>
      <extLst>
        <ext uri="{3e2802c4-a4d2-4d8b-9148-e3be6c30e623}">
          <xlrd:rvb i="577"/>
        </ext>
      </extLst>
    </bk>
    <bk>
      <extLst>
        <ext uri="{3e2802c4-a4d2-4d8b-9148-e3be6c30e623}">
          <xlrd:rvb i="578"/>
        </ext>
      </extLst>
    </bk>
    <bk>
      <extLst>
        <ext uri="{3e2802c4-a4d2-4d8b-9148-e3be6c30e623}">
          <xlrd:rvb i="579"/>
        </ext>
      </extLst>
    </bk>
    <bk>
      <extLst>
        <ext uri="{3e2802c4-a4d2-4d8b-9148-e3be6c30e623}">
          <xlrd:rvb i="580"/>
        </ext>
      </extLst>
    </bk>
    <bk>
      <extLst>
        <ext uri="{3e2802c4-a4d2-4d8b-9148-e3be6c30e623}">
          <xlrd:rvb i="581"/>
        </ext>
      </extLst>
    </bk>
    <bk>
      <extLst>
        <ext uri="{3e2802c4-a4d2-4d8b-9148-e3be6c30e623}">
          <xlrd:rvb i="582"/>
        </ext>
      </extLst>
    </bk>
    <bk>
      <extLst>
        <ext uri="{3e2802c4-a4d2-4d8b-9148-e3be6c30e623}">
          <xlrd:rvb i="583"/>
        </ext>
      </extLst>
    </bk>
    <bk>
      <extLst>
        <ext uri="{3e2802c4-a4d2-4d8b-9148-e3be6c30e623}">
          <xlrd:rvb i="584"/>
        </ext>
      </extLst>
    </bk>
    <bk>
      <extLst>
        <ext uri="{3e2802c4-a4d2-4d8b-9148-e3be6c30e623}">
          <xlrd:rvb i="585"/>
        </ext>
      </extLst>
    </bk>
    <bk>
      <extLst>
        <ext uri="{3e2802c4-a4d2-4d8b-9148-e3be6c30e623}">
          <xlrd:rvb i="586"/>
        </ext>
      </extLst>
    </bk>
    <bk>
      <extLst>
        <ext uri="{3e2802c4-a4d2-4d8b-9148-e3be6c30e623}">
          <xlrd:rvb i="587"/>
        </ext>
      </extLst>
    </bk>
    <bk>
      <extLst>
        <ext uri="{3e2802c4-a4d2-4d8b-9148-e3be6c30e623}">
          <xlrd:rvb i="588"/>
        </ext>
      </extLst>
    </bk>
    <bk>
      <extLst>
        <ext uri="{3e2802c4-a4d2-4d8b-9148-e3be6c30e623}">
          <xlrd:rvb i="589"/>
        </ext>
      </extLst>
    </bk>
    <bk>
      <extLst>
        <ext uri="{3e2802c4-a4d2-4d8b-9148-e3be6c30e623}">
          <xlrd:rvb i="590"/>
        </ext>
      </extLst>
    </bk>
    <bk>
      <extLst>
        <ext uri="{3e2802c4-a4d2-4d8b-9148-e3be6c30e623}">
          <xlrd:rvb i="591"/>
        </ext>
      </extLst>
    </bk>
    <bk>
      <extLst>
        <ext uri="{3e2802c4-a4d2-4d8b-9148-e3be6c30e623}">
          <xlrd:rvb i="592"/>
        </ext>
      </extLst>
    </bk>
    <bk>
      <extLst>
        <ext uri="{3e2802c4-a4d2-4d8b-9148-e3be6c30e623}">
          <xlrd:rvb i="593"/>
        </ext>
      </extLst>
    </bk>
    <bk>
      <extLst>
        <ext uri="{3e2802c4-a4d2-4d8b-9148-e3be6c30e623}">
          <xlrd:rvb i="594"/>
        </ext>
      </extLst>
    </bk>
    <bk>
      <extLst>
        <ext uri="{3e2802c4-a4d2-4d8b-9148-e3be6c30e623}">
          <xlrd:rvb i="595"/>
        </ext>
      </extLst>
    </bk>
    <bk>
      <extLst>
        <ext uri="{3e2802c4-a4d2-4d8b-9148-e3be6c30e623}">
          <xlrd:rvb i="596"/>
        </ext>
      </extLst>
    </bk>
    <bk>
      <extLst>
        <ext uri="{3e2802c4-a4d2-4d8b-9148-e3be6c30e623}">
          <xlrd:rvb i="597"/>
        </ext>
      </extLst>
    </bk>
    <bk>
      <extLst>
        <ext uri="{3e2802c4-a4d2-4d8b-9148-e3be6c30e623}">
          <xlrd:rvb i="598"/>
        </ext>
      </extLst>
    </bk>
    <bk>
      <extLst>
        <ext uri="{3e2802c4-a4d2-4d8b-9148-e3be6c30e623}">
          <xlrd:rvb i="599"/>
        </ext>
      </extLst>
    </bk>
    <bk>
      <extLst>
        <ext uri="{3e2802c4-a4d2-4d8b-9148-e3be6c30e623}">
          <xlrd:rvb i="600"/>
        </ext>
      </extLst>
    </bk>
    <bk>
      <extLst>
        <ext uri="{3e2802c4-a4d2-4d8b-9148-e3be6c30e623}">
          <xlrd:rvb i="601"/>
        </ext>
      </extLst>
    </bk>
    <bk>
      <extLst>
        <ext uri="{3e2802c4-a4d2-4d8b-9148-e3be6c30e623}">
          <xlrd:rvb i="602"/>
        </ext>
      </extLst>
    </bk>
    <bk>
      <extLst>
        <ext uri="{3e2802c4-a4d2-4d8b-9148-e3be6c30e623}">
          <xlrd:rvb i="603"/>
        </ext>
      </extLst>
    </bk>
    <bk>
      <extLst>
        <ext uri="{3e2802c4-a4d2-4d8b-9148-e3be6c30e623}">
          <xlrd:rvb i="604"/>
        </ext>
      </extLst>
    </bk>
    <bk>
      <extLst>
        <ext uri="{3e2802c4-a4d2-4d8b-9148-e3be6c30e623}">
          <xlrd:rvb i="605"/>
        </ext>
      </extLst>
    </bk>
    <bk>
      <extLst>
        <ext uri="{3e2802c4-a4d2-4d8b-9148-e3be6c30e623}">
          <xlrd:rvb i="606"/>
        </ext>
      </extLst>
    </bk>
    <bk>
      <extLst>
        <ext uri="{3e2802c4-a4d2-4d8b-9148-e3be6c30e623}">
          <xlrd:rvb i="607"/>
        </ext>
      </extLst>
    </bk>
    <bk>
      <extLst>
        <ext uri="{3e2802c4-a4d2-4d8b-9148-e3be6c30e623}">
          <xlrd:rvb i="608"/>
        </ext>
      </extLst>
    </bk>
    <bk>
      <extLst>
        <ext uri="{3e2802c4-a4d2-4d8b-9148-e3be6c30e623}">
          <xlrd:rvb i="609"/>
        </ext>
      </extLst>
    </bk>
    <bk>
      <extLst>
        <ext uri="{3e2802c4-a4d2-4d8b-9148-e3be6c30e623}">
          <xlrd:rvb i="610"/>
        </ext>
      </extLst>
    </bk>
    <bk>
      <extLst>
        <ext uri="{3e2802c4-a4d2-4d8b-9148-e3be6c30e623}">
          <xlrd:rvb i="611"/>
        </ext>
      </extLst>
    </bk>
    <bk>
      <extLst>
        <ext uri="{3e2802c4-a4d2-4d8b-9148-e3be6c30e623}">
          <xlrd:rvb i="612"/>
        </ext>
      </extLst>
    </bk>
    <bk>
      <extLst>
        <ext uri="{3e2802c4-a4d2-4d8b-9148-e3be6c30e623}">
          <xlrd:rvb i="613"/>
        </ext>
      </extLst>
    </bk>
    <bk>
      <extLst>
        <ext uri="{3e2802c4-a4d2-4d8b-9148-e3be6c30e623}">
          <xlrd:rvb i="614"/>
        </ext>
      </extLst>
    </bk>
    <bk>
      <extLst>
        <ext uri="{3e2802c4-a4d2-4d8b-9148-e3be6c30e623}">
          <xlrd:rvb i="615"/>
        </ext>
      </extLst>
    </bk>
    <bk>
      <extLst>
        <ext uri="{3e2802c4-a4d2-4d8b-9148-e3be6c30e623}">
          <xlrd:rvb i="616"/>
        </ext>
      </extLst>
    </bk>
    <bk>
      <extLst>
        <ext uri="{3e2802c4-a4d2-4d8b-9148-e3be6c30e623}">
          <xlrd:rvb i="617"/>
        </ext>
      </extLst>
    </bk>
    <bk>
      <extLst>
        <ext uri="{3e2802c4-a4d2-4d8b-9148-e3be6c30e623}">
          <xlrd:rvb i="618"/>
        </ext>
      </extLst>
    </bk>
    <bk>
      <extLst>
        <ext uri="{3e2802c4-a4d2-4d8b-9148-e3be6c30e623}">
          <xlrd:rvb i="619"/>
        </ext>
      </extLst>
    </bk>
    <bk>
      <extLst>
        <ext uri="{3e2802c4-a4d2-4d8b-9148-e3be6c30e623}">
          <xlrd:rvb i="620"/>
        </ext>
      </extLst>
    </bk>
    <bk>
      <extLst>
        <ext uri="{3e2802c4-a4d2-4d8b-9148-e3be6c30e623}">
          <xlrd:rvb i="621"/>
        </ext>
      </extLst>
    </bk>
    <bk>
      <extLst>
        <ext uri="{3e2802c4-a4d2-4d8b-9148-e3be6c30e623}">
          <xlrd:rvb i="622"/>
        </ext>
      </extLst>
    </bk>
    <bk>
      <extLst>
        <ext uri="{3e2802c4-a4d2-4d8b-9148-e3be6c30e623}">
          <xlrd:rvb i="623"/>
        </ext>
      </extLst>
    </bk>
    <bk>
      <extLst>
        <ext uri="{3e2802c4-a4d2-4d8b-9148-e3be6c30e623}">
          <xlrd:rvb i="624"/>
        </ext>
      </extLst>
    </bk>
    <bk>
      <extLst>
        <ext uri="{3e2802c4-a4d2-4d8b-9148-e3be6c30e623}">
          <xlrd:rvb i="625"/>
        </ext>
      </extLst>
    </bk>
    <bk>
      <extLst>
        <ext uri="{3e2802c4-a4d2-4d8b-9148-e3be6c30e623}">
          <xlrd:rvb i="626"/>
        </ext>
      </extLst>
    </bk>
    <bk>
      <extLst>
        <ext uri="{3e2802c4-a4d2-4d8b-9148-e3be6c30e623}">
          <xlrd:rvb i="627"/>
        </ext>
      </extLst>
    </bk>
    <bk>
      <extLst>
        <ext uri="{3e2802c4-a4d2-4d8b-9148-e3be6c30e623}">
          <xlrd:rvb i="628"/>
        </ext>
      </extLst>
    </bk>
    <bk>
      <extLst>
        <ext uri="{3e2802c4-a4d2-4d8b-9148-e3be6c30e623}">
          <xlrd:rvb i="629"/>
        </ext>
      </extLst>
    </bk>
    <bk>
      <extLst>
        <ext uri="{3e2802c4-a4d2-4d8b-9148-e3be6c30e623}">
          <xlrd:rvb i="630"/>
        </ext>
      </extLst>
    </bk>
    <bk>
      <extLst>
        <ext uri="{3e2802c4-a4d2-4d8b-9148-e3be6c30e623}">
          <xlrd:rvb i="631"/>
        </ext>
      </extLst>
    </bk>
    <bk>
      <extLst>
        <ext uri="{3e2802c4-a4d2-4d8b-9148-e3be6c30e623}">
          <xlrd:rvb i="632"/>
        </ext>
      </extLst>
    </bk>
    <bk>
      <extLst>
        <ext uri="{3e2802c4-a4d2-4d8b-9148-e3be6c30e623}">
          <xlrd:rvb i="633"/>
        </ext>
      </extLst>
    </bk>
    <bk>
      <extLst>
        <ext uri="{3e2802c4-a4d2-4d8b-9148-e3be6c30e623}">
          <xlrd:rvb i="634"/>
        </ext>
      </extLst>
    </bk>
    <bk>
      <extLst>
        <ext uri="{3e2802c4-a4d2-4d8b-9148-e3be6c30e623}">
          <xlrd:rvb i="635"/>
        </ext>
      </extLst>
    </bk>
    <bk>
      <extLst>
        <ext uri="{3e2802c4-a4d2-4d8b-9148-e3be6c30e623}">
          <xlrd:rvb i="636"/>
        </ext>
      </extLst>
    </bk>
    <bk>
      <extLst>
        <ext uri="{3e2802c4-a4d2-4d8b-9148-e3be6c30e623}">
          <xlrd:rvb i="637"/>
        </ext>
      </extLst>
    </bk>
    <bk>
      <extLst>
        <ext uri="{3e2802c4-a4d2-4d8b-9148-e3be6c30e623}">
          <xlrd:rvb i="638"/>
        </ext>
      </extLst>
    </bk>
    <bk>
      <extLst>
        <ext uri="{3e2802c4-a4d2-4d8b-9148-e3be6c30e623}">
          <xlrd:rvb i="639"/>
        </ext>
      </extLst>
    </bk>
    <bk>
      <extLst>
        <ext uri="{3e2802c4-a4d2-4d8b-9148-e3be6c30e623}">
          <xlrd:rvb i="640"/>
        </ext>
      </extLst>
    </bk>
    <bk>
      <extLst>
        <ext uri="{3e2802c4-a4d2-4d8b-9148-e3be6c30e623}">
          <xlrd:rvb i="641"/>
        </ext>
      </extLst>
    </bk>
    <bk>
      <extLst>
        <ext uri="{3e2802c4-a4d2-4d8b-9148-e3be6c30e623}">
          <xlrd:rvb i="642"/>
        </ext>
      </extLst>
    </bk>
    <bk>
      <extLst>
        <ext uri="{3e2802c4-a4d2-4d8b-9148-e3be6c30e623}">
          <xlrd:rvb i="643"/>
        </ext>
      </extLst>
    </bk>
    <bk>
      <extLst>
        <ext uri="{3e2802c4-a4d2-4d8b-9148-e3be6c30e623}">
          <xlrd:rvb i="644"/>
        </ext>
      </extLst>
    </bk>
    <bk>
      <extLst>
        <ext uri="{3e2802c4-a4d2-4d8b-9148-e3be6c30e623}">
          <xlrd:rvb i="645"/>
        </ext>
      </extLst>
    </bk>
    <bk>
      <extLst>
        <ext uri="{3e2802c4-a4d2-4d8b-9148-e3be6c30e623}">
          <xlrd:rvb i="646"/>
        </ext>
      </extLst>
    </bk>
    <bk>
      <extLst>
        <ext uri="{3e2802c4-a4d2-4d8b-9148-e3be6c30e623}">
          <xlrd:rvb i="647"/>
        </ext>
      </extLst>
    </bk>
    <bk>
      <extLst>
        <ext uri="{3e2802c4-a4d2-4d8b-9148-e3be6c30e623}">
          <xlrd:rvb i="648"/>
        </ext>
      </extLst>
    </bk>
    <bk>
      <extLst>
        <ext uri="{3e2802c4-a4d2-4d8b-9148-e3be6c30e623}">
          <xlrd:rvb i="649"/>
        </ext>
      </extLst>
    </bk>
    <bk>
      <extLst>
        <ext uri="{3e2802c4-a4d2-4d8b-9148-e3be6c30e623}">
          <xlrd:rvb i="650"/>
        </ext>
      </extLst>
    </bk>
    <bk>
      <extLst>
        <ext uri="{3e2802c4-a4d2-4d8b-9148-e3be6c30e623}">
          <xlrd:rvb i="651"/>
        </ext>
      </extLst>
    </bk>
    <bk>
      <extLst>
        <ext uri="{3e2802c4-a4d2-4d8b-9148-e3be6c30e623}">
          <xlrd:rvb i="652"/>
        </ext>
      </extLst>
    </bk>
    <bk>
      <extLst>
        <ext uri="{3e2802c4-a4d2-4d8b-9148-e3be6c30e623}">
          <xlrd:rvb i="653"/>
        </ext>
      </extLst>
    </bk>
    <bk>
      <extLst>
        <ext uri="{3e2802c4-a4d2-4d8b-9148-e3be6c30e623}">
          <xlrd:rvb i="654"/>
        </ext>
      </extLst>
    </bk>
    <bk>
      <extLst>
        <ext uri="{3e2802c4-a4d2-4d8b-9148-e3be6c30e623}">
          <xlrd:rvb i="655"/>
        </ext>
      </extLst>
    </bk>
    <bk>
      <extLst>
        <ext uri="{3e2802c4-a4d2-4d8b-9148-e3be6c30e623}">
          <xlrd:rvb i="656"/>
        </ext>
      </extLst>
    </bk>
    <bk>
      <extLst>
        <ext uri="{3e2802c4-a4d2-4d8b-9148-e3be6c30e623}">
          <xlrd:rvb i="657"/>
        </ext>
      </extLst>
    </bk>
    <bk>
      <extLst>
        <ext uri="{3e2802c4-a4d2-4d8b-9148-e3be6c30e623}">
          <xlrd:rvb i="658"/>
        </ext>
      </extLst>
    </bk>
    <bk>
      <extLst>
        <ext uri="{3e2802c4-a4d2-4d8b-9148-e3be6c30e623}">
          <xlrd:rvb i="659"/>
        </ext>
      </extLst>
    </bk>
    <bk>
      <extLst>
        <ext uri="{3e2802c4-a4d2-4d8b-9148-e3be6c30e623}">
          <xlrd:rvb i="660"/>
        </ext>
      </extLst>
    </bk>
    <bk>
      <extLst>
        <ext uri="{3e2802c4-a4d2-4d8b-9148-e3be6c30e623}">
          <xlrd:rvb i="661"/>
        </ext>
      </extLst>
    </bk>
    <bk>
      <extLst>
        <ext uri="{3e2802c4-a4d2-4d8b-9148-e3be6c30e623}">
          <xlrd:rvb i="662"/>
        </ext>
      </extLst>
    </bk>
    <bk>
      <extLst>
        <ext uri="{3e2802c4-a4d2-4d8b-9148-e3be6c30e623}">
          <xlrd:rvb i="663"/>
        </ext>
      </extLst>
    </bk>
    <bk>
      <extLst>
        <ext uri="{3e2802c4-a4d2-4d8b-9148-e3be6c30e623}">
          <xlrd:rvb i="664"/>
        </ext>
      </extLst>
    </bk>
    <bk>
      <extLst>
        <ext uri="{3e2802c4-a4d2-4d8b-9148-e3be6c30e623}">
          <xlrd:rvb i="665"/>
        </ext>
      </extLst>
    </bk>
    <bk>
      <extLst>
        <ext uri="{3e2802c4-a4d2-4d8b-9148-e3be6c30e623}">
          <xlrd:rvb i="666"/>
        </ext>
      </extLst>
    </bk>
    <bk>
      <extLst>
        <ext uri="{3e2802c4-a4d2-4d8b-9148-e3be6c30e623}">
          <xlrd:rvb i="667"/>
        </ext>
      </extLst>
    </bk>
    <bk>
      <extLst>
        <ext uri="{3e2802c4-a4d2-4d8b-9148-e3be6c30e623}">
          <xlrd:rvb i="668"/>
        </ext>
      </extLst>
    </bk>
    <bk>
      <extLst>
        <ext uri="{3e2802c4-a4d2-4d8b-9148-e3be6c30e623}">
          <xlrd:rvb i="669"/>
        </ext>
      </extLst>
    </bk>
    <bk>
      <extLst>
        <ext uri="{3e2802c4-a4d2-4d8b-9148-e3be6c30e623}">
          <xlrd:rvb i="670"/>
        </ext>
      </extLst>
    </bk>
    <bk>
      <extLst>
        <ext uri="{3e2802c4-a4d2-4d8b-9148-e3be6c30e623}">
          <xlrd:rvb i="671"/>
        </ext>
      </extLst>
    </bk>
    <bk>
      <extLst>
        <ext uri="{3e2802c4-a4d2-4d8b-9148-e3be6c30e623}">
          <xlrd:rvb i="672"/>
        </ext>
      </extLst>
    </bk>
    <bk>
      <extLst>
        <ext uri="{3e2802c4-a4d2-4d8b-9148-e3be6c30e623}">
          <xlrd:rvb i="673"/>
        </ext>
      </extLst>
    </bk>
    <bk>
      <extLst>
        <ext uri="{3e2802c4-a4d2-4d8b-9148-e3be6c30e623}">
          <xlrd:rvb i="674"/>
        </ext>
      </extLst>
    </bk>
    <bk>
      <extLst>
        <ext uri="{3e2802c4-a4d2-4d8b-9148-e3be6c30e623}">
          <xlrd:rvb i="675"/>
        </ext>
      </extLst>
    </bk>
    <bk>
      <extLst>
        <ext uri="{3e2802c4-a4d2-4d8b-9148-e3be6c30e623}">
          <xlrd:rvb i="676"/>
        </ext>
      </extLst>
    </bk>
    <bk>
      <extLst>
        <ext uri="{3e2802c4-a4d2-4d8b-9148-e3be6c30e623}">
          <xlrd:rvb i="677"/>
        </ext>
      </extLst>
    </bk>
    <bk>
      <extLst>
        <ext uri="{3e2802c4-a4d2-4d8b-9148-e3be6c30e623}">
          <xlrd:rvb i="678"/>
        </ext>
      </extLst>
    </bk>
    <bk>
      <extLst>
        <ext uri="{3e2802c4-a4d2-4d8b-9148-e3be6c30e623}">
          <xlrd:rvb i="679"/>
        </ext>
      </extLst>
    </bk>
    <bk>
      <extLst>
        <ext uri="{3e2802c4-a4d2-4d8b-9148-e3be6c30e623}">
          <xlrd:rvb i="680"/>
        </ext>
      </extLst>
    </bk>
    <bk>
      <extLst>
        <ext uri="{3e2802c4-a4d2-4d8b-9148-e3be6c30e623}">
          <xlrd:rvb i="681"/>
        </ext>
      </extLst>
    </bk>
    <bk>
      <extLst>
        <ext uri="{3e2802c4-a4d2-4d8b-9148-e3be6c30e623}">
          <xlrd:rvb i="682"/>
        </ext>
      </extLst>
    </bk>
    <bk>
      <extLst>
        <ext uri="{3e2802c4-a4d2-4d8b-9148-e3be6c30e623}">
          <xlrd:rvb i="683"/>
        </ext>
      </extLst>
    </bk>
    <bk>
      <extLst>
        <ext uri="{3e2802c4-a4d2-4d8b-9148-e3be6c30e623}">
          <xlrd:rvb i="684"/>
        </ext>
      </extLst>
    </bk>
    <bk>
      <extLst>
        <ext uri="{3e2802c4-a4d2-4d8b-9148-e3be6c30e623}">
          <xlrd:rvb i="685"/>
        </ext>
      </extLst>
    </bk>
    <bk>
      <extLst>
        <ext uri="{3e2802c4-a4d2-4d8b-9148-e3be6c30e623}">
          <xlrd:rvb i="686"/>
        </ext>
      </extLst>
    </bk>
    <bk>
      <extLst>
        <ext uri="{3e2802c4-a4d2-4d8b-9148-e3be6c30e623}">
          <xlrd:rvb i="687"/>
        </ext>
      </extLst>
    </bk>
  </futureMetadata>
  <cellMetadata count="1">
    <bk>
      <rc t="1" v="0"/>
    </bk>
  </cellMetadata>
  <valueMetadata count="628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  <bk>
      <rc t="2" v="121"/>
    </bk>
    <bk>
      <rc t="2" v="122"/>
    </bk>
    <bk>
      <rc t="2" v="123"/>
    </bk>
    <bk>
      <rc t="2" v="124"/>
    </bk>
    <bk>
      <rc t="2" v="125"/>
    </bk>
    <bk>
      <rc t="2" v="126"/>
    </bk>
    <bk>
      <rc t="2" v="127"/>
    </bk>
    <bk>
      <rc t="2" v="128"/>
    </bk>
    <bk>
      <rc t="2" v="129"/>
    </bk>
    <bk>
      <rc t="2" v="130"/>
    </bk>
    <bk>
      <rc t="2" v="131"/>
    </bk>
    <bk>
      <rc t="2" v="132"/>
    </bk>
    <bk>
      <rc t="2" v="133"/>
    </bk>
    <bk>
      <rc t="2" v="134"/>
    </bk>
    <bk>
      <rc t="2" v="135"/>
    </bk>
    <bk>
      <rc t="2" v="136"/>
    </bk>
    <bk>
      <rc t="2" v="137"/>
    </bk>
    <bk>
      <rc t="2" v="138"/>
    </bk>
    <bk>
      <rc t="2" v="139"/>
    </bk>
    <bk>
      <rc t="2" v="140"/>
    </bk>
    <bk>
      <rc t="2" v="141"/>
    </bk>
    <bk>
      <rc t="2" v="142"/>
    </bk>
    <bk>
      <rc t="2" v="143"/>
    </bk>
    <bk>
      <rc t="2" v="144"/>
    </bk>
    <bk>
      <rc t="2" v="145"/>
    </bk>
    <bk>
      <rc t="2" v="146"/>
    </bk>
    <bk>
      <rc t="2" v="147"/>
    </bk>
    <bk>
      <rc t="2" v="148"/>
    </bk>
    <bk>
      <rc t="2" v="149"/>
    </bk>
    <bk>
      <rc t="2" v="150"/>
    </bk>
    <bk>
      <rc t="2" v="151"/>
    </bk>
    <bk>
      <rc t="2" v="152"/>
    </bk>
    <bk>
      <rc t="2" v="153"/>
    </bk>
    <bk>
      <rc t="2" v="154"/>
    </bk>
    <bk>
      <rc t="2" v="155"/>
    </bk>
    <bk>
      <rc t="2" v="156"/>
    </bk>
    <bk>
      <rc t="2" v="157"/>
    </bk>
    <bk>
      <rc t="2" v="158"/>
    </bk>
    <bk>
      <rc t="2" v="159"/>
    </bk>
    <bk>
      <rc t="2" v="160"/>
    </bk>
    <bk>
      <rc t="2" v="161"/>
    </bk>
    <bk>
      <rc t="2" v="162"/>
    </bk>
    <bk>
      <rc t="2" v="163"/>
    </bk>
    <bk>
      <rc t="2" v="164"/>
    </bk>
    <bk>
      <rc t="2" v="165"/>
    </bk>
    <bk>
      <rc t="2" v="166"/>
    </bk>
    <bk>
      <rc t="2" v="167"/>
    </bk>
    <bk>
      <rc t="2" v="168"/>
    </bk>
    <bk>
      <rc t="2" v="169"/>
    </bk>
    <bk>
      <rc t="2" v="170"/>
    </bk>
    <bk>
      <rc t="2" v="171"/>
    </bk>
    <bk>
      <rc t="2" v="172"/>
    </bk>
    <bk>
      <rc t="2" v="173"/>
    </bk>
    <bk>
      <rc t="2" v="174"/>
    </bk>
    <bk>
      <rc t="2" v="175"/>
    </bk>
    <bk>
      <rc t="2" v="176"/>
    </bk>
    <bk>
      <rc t="2" v="177"/>
    </bk>
    <bk>
      <rc t="2" v="178"/>
    </bk>
    <bk>
      <rc t="2" v="179"/>
    </bk>
    <bk>
      <rc t="2" v="180"/>
    </bk>
    <bk>
      <rc t="2" v="181"/>
    </bk>
    <bk>
      <rc t="2" v="182"/>
    </bk>
    <bk>
      <rc t="2" v="183"/>
    </bk>
    <bk>
      <rc t="2" v="184"/>
    </bk>
    <bk>
      <rc t="2" v="185"/>
    </bk>
    <bk>
      <rc t="2" v="186"/>
    </bk>
    <bk>
      <rc t="2" v="187"/>
    </bk>
    <bk>
      <rc t="2" v="188"/>
    </bk>
    <bk>
      <rc t="2" v="189"/>
    </bk>
    <bk>
      <rc t="2" v="190"/>
    </bk>
    <bk>
      <rc t="2" v="191"/>
    </bk>
    <bk>
      <rc t="2" v="192"/>
    </bk>
    <bk>
      <rc t="2" v="193"/>
    </bk>
    <bk>
      <rc t="2" v="194"/>
    </bk>
    <bk>
      <rc t="2" v="195"/>
    </bk>
    <bk>
      <rc t="2" v="196"/>
    </bk>
    <bk>
      <rc t="2" v="197"/>
    </bk>
    <bk>
      <rc t="2" v="198"/>
    </bk>
    <bk>
      <rc t="2" v="199"/>
    </bk>
    <bk>
      <rc t="2" v="200"/>
    </bk>
    <bk>
      <rc t="2" v="201"/>
    </bk>
    <bk>
      <rc t="2" v="202"/>
    </bk>
    <bk>
      <rc t="2" v="203"/>
    </bk>
    <bk>
      <rc t="2" v="204"/>
    </bk>
    <bk>
      <rc t="2" v="205"/>
    </bk>
    <bk>
      <rc t="2" v="206"/>
    </bk>
    <bk>
      <rc t="2" v="207"/>
    </bk>
    <bk>
      <rc t="2" v="208"/>
    </bk>
    <bk>
      <rc t="2" v="209"/>
    </bk>
    <bk>
      <rc t="2" v="210"/>
    </bk>
    <bk>
      <rc t="2" v="211"/>
    </bk>
    <bk>
      <rc t="2" v="212"/>
    </bk>
    <bk>
      <rc t="2" v="213"/>
    </bk>
    <bk>
      <rc t="2" v="214"/>
    </bk>
    <bk>
      <rc t="2" v="215"/>
    </bk>
    <bk>
      <rc t="2" v="216"/>
    </bk>
    <bk>
      <rc t="2" v="217"/>
    </bk>
    <bk>
      <rc t="2" v="218"/>
    </bk>
    <bk>
      <rc t="2" v="219"/>
    </bk>
    <bk>
      <rc t="2" v="220"/>
    </bk>
    <bk>
      <rc t="2" v="221"/>
    </bk>
    <bk>
      <rc t="2" v="222"/>
    </bk>
    <bk>
      <rc t="2" v="223"/>
    </bk>
    <bk>
      <rc t="2" v="224"/>
    </bk>
    <bk>
      <rc t="2" v="225"/>
    </bk>
    <bk>
      <rc t="2" v="226"/>
    </bk>
    <bk>
      <rc t="2" v="227"/>
    </bk>
    <bk>
      <rc t="2" v="228"/>
    </bk>
    <bk>
      <rc t="2" v="229"/>
    </bk>
    <bk>
      <rc t="2" v="230"/>
    </bk>
    <bk>
      <rc t="2" v="231"/>
    </bk>
    <bk>
      <rc t="2" v="232"/>
    </bk>
    <bk>
      <rc t="2" v="233"/>
    </bk>
    <bk>
      <rc t="2" v="234"/>
    </bk>
    <bk>
      <rc t="2" v="235"/>
    </bk>
    <bk>
      <rc t="2" v="236"/>
    </bk>
    <bk>
      <rc t="2" v="237"/>
    </bk>
    <bk>
      <rc t="2" v="238"/>
    </bk>
    <bk>
      <rc t="2" v="239"/>
    </bk>
    <bk>
      <rc t="2" v="240"/>
    </bk>
    <bk>
      <rc t="2" v="241"/>
    </bk>
    <bk>
      <rc t="2" v="242"/>
    </bk>
    <bk>
      <rc t="2" v="243"/>
    </bk>
    <bk>
      <rc t="2" v="244"/>
    </bk>
    <bk>
      <rc t="2" v="245"/>
    </bk>
    <bk>
      <rc t="2" v="246"/>
    </bk>
    <bk>
      <rc t="2" v="247"/>
    </bk>
    <bk>
      <rc t="2" v="248"/>
    </bk>
    <bk>
      <rc t="2" v="249"/>
    </bk>
    <bk>
      <rc t="2" v="250"/>
    </bk>
    <bk>
      <rc t="2" v="251"/>
    </bk>
    <bk>
      <rc t="2" v="252"/>
    </bk>
    <bk>
      <rc t="2" v="253"/>
    </bk>
    <bk>
      <rc t="2" v="254"/>
    </bk>
    <bk>
      <rc t="2" v="255"/>
    </bk>
    <bk>
      <rc t="2" v="256"/>
    </bk>
    <bk>
      <rc t="2" v="257"/>
    </bk>
    <bk>
      <rc t="2" v="258"/>
    </bk>
    <bk>
      <rc t="2" v="259"/>
    </bk>
    <bk>
      <rc t="2" v="260"/>
    </bk>
    <bk>
      <rc t="2" v="261"/>
    </bk>
    <bk>
      <rc t="2" v="262"/>
    </bk>
    <bk>
      <rc t="2" v="263"/>
    </bk>
    <bk>
      <rc t="2" v="264"/>
    </bk>
    <bk>
      <rc t="2" v="265"/>
    </bk>
    <bk>
      <rc t="2" v="266"/>
    </bk>
    <bk>
      <rc t="2" v="267"/>
    </bk>
    <bk>
      <rc t="2" v="268"/>
    </bk>
    <bk>
      <rc t="2" v="269"/>
    </bk>
    <bk>
      <rc t="2" v="270"/>
    </bk>
    <bk>
      <rc t="2" v="271"/>
    </bk>
    <bk>
      <rc t="2" v="272"/>
    </bk>
    <bk>
      <rc t="2" v="273"/>
    </bk>
    <bk>
      <rc t="2" v="274"/>
    </bk>
    <bk>
      <rc t="2" v="275"/>
    </bk>
    <bk>
      <rc t="2" v="276"/>
    </bk>
    <bk>
      <rc t="2" v="277"/>
    </bk>
    <bk>
      <rc t="2" v="278"/>
    </bk>
    <bk>
      <rc t="2" v="279"/>
    </bk>
    <bk>
      <rc t="2" v="280"/>
    </bk>
    <bk>
      <rc t="2" v="281"/>
    </bk>
    <bk>
      <rc t="2" v="282"/>
    </bk>
    <bk>
      <rc t="2" v="283"/>
    </bk>
    <bk>
      <rc t="2" v="284"/>
    </bk>
    <bk>
      <rc t="2" v="285"/>
    </bk>
    <bk>
      <rc t="2" v="286"/>
    </bk>
    <bk>
      <rc t="2" v="287"/>
    </bk>
    <bk>
      <rc t="2" v="288"/>
    </bk>
    <bk>
      <rc t="2" v="289"/>
    </bk>
    <bk>
      <rc t="2" v="290"/>
    </bk>
    <bk>
      <rc t="2" v="291"/>
    </bk>
    <bk>
      <rc t="2" v="292"/>
    </bk>
    <bk>
      <rc t="2" v="293"/>
    </bk>
    <bk>
      <rc t="2" v="294"/>
    </bk>
    <bk>
      <rc t="2" v="295"/>
    </bk>
    <bk>
      <rc t="2" v="296"/>
    </bk>
    <bk>
      <rc t="2" v="297"/>
    </bk>
    <bk>
      <rc t="2" v="298"/>
    </bk>
    <bk>
      <rc t="2" v="299"/>
    </bk>
    <bk>
      <rc t="2" v="300"/>
    </bk>
    <bk>
      <rc t="2" v="301"/>
    </bk>
    <bk>
      <rc t="2" v="302"/>
    </bk>
    <bk>
      <rc t="2" v="303"/>
    </bk>
    <bk>
      <rc t="2" v="304"/>
    </bk>
    <bk>
      <rc t="2" v="305"/>
    </bk>
    <bk>
      <rc t="2" v="306"/>
    </bk>
    <bk>
      <rc t="2" v="307"/>
    </bk>
    <bk>
      <rc t="2" v="308"/>
    </bk>
    <bk>
      <rc t="2" v="309"/>
    </bk>
    <bk>
      <rc t="2" v="310"/>
    </bk>
    <bk>
      <rc t="2" v="311"/>
    </bk>
    <bk>
      <rc t="2" v="312"/>
    </bk>
    <bk>
      <rc t="2" v="313"/>
    </bk>
    <bk>
      <rc t="2" v="314"/>
    </bk>
    <bk>
      <rc t="2" v="315"/>
    </bk>
    <bk>
      <rc t="2" v="316"/>
    </bk>
    <bk>
      <rc t="2" v="317"/>
    </bk>
    <bk>
      <rc t="2" v="318"/>
    </bk>
    <bk>
      <rc t="2" v="319"/>
    </bk>
    <bk>
      <rc t="2" v="320"/>
    </bk>
    <bk>
      <rc t="2" v="321"/>
    </bk>
    <bk>
      <rc t="2" v="322"/>
    </bk>
    <bk>
      <rc t="2" v="323"/>
    </bk>
    <bk>
      <rc t="2" v="324"/>
    </bk>
    <bk>
      <rc t="2" v="325"/>
    </bk>
    <bk>
      <rc t="2" v="326"/>
    </bk>
    <bk>
      <rc t="2" v="327"/>
    </bk>
    <bk>
      <rc t="2" v="328"/>
    </bk>
    <bk>
      <rc t="2" v="329"/>
    </bk>
    <bk>
      <rc t="2" v="330"/>
    </bk>
    <bk>
      <rc t="2" v="331"/>
    </bk>
    <bk>
      <rc t="2" v="332"/>
    </bk>
    <bk>
      <rc t="2" v="333"/>
    </bk>
    <bk>
      <rc t="2" v="334"/>
    </bk>
    <bk>
      <rc t="2" v="335"/>
    </bk>
    <bk>
      <rc t="2" v="336"/>
    </bk>
    <bk>
      <rc t="2" v="337"/>
    </bk>
    <bk>
      <rc t="2" v="338"/>
    </bk>
    <bk>
      <rc t="2" v="339"/>
    </bk>
    <bk>
      <rc t="2" v="340"/>
    </bk>
    <bk>
      <rc t="2" v="341"/>
    </bk>
    <bk>
      <rc t="2" v="342"/>
    </bk>
    <bk>
      <rc t="2" v="343"/>
    </bk>
    <bk>
      <rc t="2" v="344"/>
    </bk>
    <bk>
      <rc t="2" v="345"/>
    </bk>
    <bk>
      <rc t="2" v="346"/>
    </bk>
    <bk>
      <rc t="2" v="347"/>
    </bk>
    <bk>
      <rc t="2" v="348"/>
    </bk>
    <bk>
      <rc t="2" v="349"/>
    </bk>
    <bk>
      <rc t="2" v="350"/>
    </bk>
    <bk>
      <rc t="2" v="351"/>
    </bk>
    <bk>
      <rc t="2" v="352"/>
    </bk>
    <bk>
      <rc t="2" v="353"/>
    </bk>
    <bk>
      <rc t="2" v="354"/>
    </bk>
    <bk>
      <rc t="2" v="355"/>
    </bk>
    <bk>
      <rc t="2" v="356"/>
    </bk>
    <bk>
      <rc t="2" v="357"/>
    </bk>
    <bk>
      <rc t="2" v="358"/>
    </bk>
    <bk>
      <rc t="2" v="359"/>
    </bk>
    <bk>
      <rc t="2" v="360"/>
    </bk>
    <bk>
      <rc t="2" v="361"/>
    </bk>
    <bk>
      <rc t="2" v="362"/>
    </bk>
    <bk>
      <rc t="2" v="363"/>
    </bk>
    <bk>
      <rc t="2" v="364"/>
    </bk>
    <bk>
      <rc t="2" v="365"/>
    </bk>
    <bk>
      <rc t="2" v="366"/>
    </bk>
    <bk>
      <rc t="2" v="367"/>
    </bk>
    <bk>
      <rc t="2" v="368"/>
    </bk>
    <bk>
      <rc t="2" v="369"/>
    </bk>
    <bk>
      <rc t="2" v="370"/>
    </bk>
    <bk>
      <rc t="2" v="371"/>
    </bk>
    <bk>
      <rc t="2" v="372"/>
    </bk>
    <bk>
      <rc t="2" v="373"/>
    </bk>
    <bk>
      <rc t="2" v="374"/>
    </bk>
    <bk>
      <rc t="2" v="375"/>
    </bk>
    <bk>
      <rc t="2" v="376"/>
    </bk>
    <bk>
      <rc t="2" v="377"/>
    </bk>
    <bk>
      <rc t="2" v="378"/>
    </bk>
    <bk>
      <rc t="2" v="379"/>
    </bk>
    <bk>
      <rc t="2" v="380"/>
    </bk>
    <bk>
      <rc t="2" v="381"/>
    </bk>
    <bk>
      <rc t="2" v="382"/>
    </bk>
    <bk>
      <rc t="2" v="383"/>
    </bk>
    <bk>
      <rc t="2" v="384"/>
    </bk>
    <bk>
      <rc t="2" v="385"/>
    </bk>
    <bk>
      <rc t="2" v="386"/>
    </bk>
    <bk>
      <rc t="2" v="387"/>
    </bk>
    <bk>
      <rc t="2" v="388"/>
    </bk>
    <bk>
      <rc t="2" v="389"/>
    </bk>
    <bk>
      <rc t="2" v="390"/>
    </bk>
    <bk>
      <rc t="2" v="391"/>
    </bk>
    <bk>
      <rc t="2" v="392"/>
    </bk>
    <bk>
      <rc t="2" v="393"/>
    </bk>
    <bk>
      <rc t="2" v="394"/>
    </bk>
    <bk>
      <rc t="2" v="395"/>
    </bk>
    <bk>
      <rc t="2" v="396"/>
    </bk>
    <bk>
      <rc t="2" v="397"/>
    </bk>
    <bk>
      <rc t="2" v="398"/>
    </bk>
    <bk>
      <rc t="2" v="399"/>
    </bk>
    <bk>
      <rc t="2" v="400"/>
    </bk>
    <bk>
      <rc t="2" v="401"/>
    </bk>
    <bk>
      <rc t="2" v="402"/>
    </bk>
    <bk>
      <rc t="2" v="403"/>
    </bk>
    <bk>
      <rc t="2" v="404"/>
    </bk>
    <bk>
      <rc t="2" v="405"/>
    </bk>
    <bk>
      <rc t="2" v="406"/>
    </bk>
    <bk>
      <rc t="2" v="407"/>
    </bk>
    <bk>
      <rc t="2" v="408"/>
    </bk>
    <bk>
      <rc t="2" v="409"/>
    </bk>
    <bk>
      <rc t="2" v="410"/>
    </bk>
    <bk>
      <rc t="2" v="411"/>
    </bk>
    <bk>
      <rc t="2" v="412"/>
    </bk>
    <bk>
      <rc t="2" v="413"/>
    </bk>
    <bk>
      <rc t="2" v="414"/>
    </bk>
    <bk>
      <rc t="2" v="415"/>
    </bk>
    <bk>
      <rc t="2" v="416"/>
    </bk>
    <bk>
      <rc t="2" v="417"/>
    </bk>
    <bk>
      <rc t="2" v="418"/>
    </bk>
    <bk>
      <rc t="2" v="419"/>
    </bk>
    <bk>
      <rc t="2" v="420"/>
    </bk>
    <bk>
      <rc t="2" v="421"/>
    </bk>
    <bk>
      <rc t="2" v="422"/>
    </bk>
    <bk>
      <rc t="2" v="423"/>
    </bk>
    <bk>
      <rc t="2" v="424"/>
    </bk>
    <bk>
      <rc t="2" v="425"/>
    </bk>
    <bk>
      <rc t="2" v="426"/>
    </bk>
    <bk>
      <rc t="2" v="427"/>
    </bk>
    <bk>
      <rc t="2" v="428"/>
    </bk>
    <bk>
      <rc t="2" v="429"/>
    </bk>
    <bk>
      <rc t="2" v="430"/>
    </bk>
    <bk>
      <rc t="2" v="431"/>
    </bk>
    <bk>
      <rc t="2" v="432"/>
    </bk>
    <bk>
      <rc t="2" v="433"/>
    </bk>
    <bk>
      <rc t="2" v="434"/>
    </bk>
    <bk>
      <rc t="2" v="435"/>
    </bk>
    <bk>
      <rc t="2" v="436"/>
    </bk>
    <bk>
      <rc t="2" v="437"/>
    </bk>
    <bk>
      <rc t="2" v="438"/>
    </bk>
    <bk>
      <rc t="2" v="439"/>
    </bk>
    <bk>
      <rc t="2" v="440"/>
    </bk>
    <bk>
      <rc t="2" v="441"/>
    </bk>
    <bk>
      <rc t="2" v="442"/>
    </bk>
    <bk>
      <rc t="2" v="443"/>
    </bk>
    <bk>
      <rc t="2" v="444"/>
    </bk>
    <bk>
      <rc t="2" v="445"/>
    </bk>
    <bk>
      <rc t="2" v="446"/>
    </bk>
    <bk>
      <rc t="2" v="447"/>
    </bk>
    <bk>
      <rc t="2" v="448"/>
    </bk>
    <bk>
      <rc t="2" v="449"/>
    </bk>
    <bk>
      <rc t="2" v="450"/>
    </bk>
    <bk>
      <rc t="2" v="451"/>
    </bk>
    <bk>
      <rc t="2" v="452"/>
    </bk>
    <bk>
      <rc t="2" v="453"/>
    </bk>
    <bk>
      <rc t="2" v="454"/>
    </bk>
    <bk>
      <rc t="2" v="455"/>
    </bk>
    <bk>
      <rc t="2" v="456"/>
    </bk>
    <bk>
      <rc t="2" v="457"/>
    </bk>
    <bk>
      <rc t="2" v="458"/>
    </bk>
    <bk>
      <rc t="2" v="459"/>
    </bk>
    <bk>
      <rc t="2" v="460"/>
    </bk>
    <bk>
      <rc t="2" v="461"/>
    </bk>
    <bk>
      <rc t="2" v="462"/>
    </bk>
    <bk>
      <rc t="2" v="463"/>
    </bk>
    <bk>
      <rc t="2" v="464"/>
    </bk>
    <bk>
      <rc t="2" v="465"/>
    </bk>
    <bk>
      <rc t="2" v="466"/>
    </bk>
    <bk>
      <rc t="2" v="467"/>
    </bk>
    <bk>
      <rc t="2" v="468"/>
    </bk>
    <bk>
      <rc t="2" v="469"/>
    </bk>
    <bk>
      <rc t="2" v="470"/>
    </bk>
    <bk>
      <rc t="2" v="471"/>
    </bk>
    <bk>
      <rc t="2" v="472"/>
    </bk>
    <bk>
      <rc t="2" v="473"/>
    </bk>
    <bk>
      <rc t="2" v="474"/>
    </bk>
    <bk>
      <rc t="2" v="475"/>
    </bk>
    <bk>
      <rc t="2" v="476"/>
    </bk>
    <bk>
      <rc t="2" v="477"/>
    </bk>
    <bk>
      <rc t="2" v="478"/>
    </bk>
    <bk>
      <rc t="2" v="479"/>
    </bk>
    <bk>
      <rc t="2" v="480"/>
    </bk>
    <bk>
      <rc t="2" v="481"/>
    </bk>
    <bk>
      <rc t="2" v="482"/>
    </bk>
    <bk>
      <rc t="2" v="483"/>
    </bk>
    <bk>
      <rc t="2" v="484"/>
    </bk>
    <bk>
      <rc t="2" v="485"/>
    </bk>
    <bk>
      <rc t="2" v="486"/>
    </bk>
    <bk>
      <rc t="2" v="487"/>
    </bk>
    <bk>
      <rc t="2" v="488"/>
    </bk>
    <bk>
      <rc t="2" v="489"/>
    </bk>
    <bk>
      <rc t="2" v="490"/>
    </bk>
    <bk>
      <rc t="2" v="491"/>
    </bk>
    <bk>
      <rc t="2" v="492"/>
    </bk>
    <bk>
      <rc t="2" v="493"/>
    </bk>
    <bk>
      <rc t="2" v="494"/>
    </bk>
    <bk>
      <rc t="2" v="495"/>
    </bk>
    <bk>
      <rc t="2" v="496"/>
    </bk>
    <bk>
      <rc t="2" v="497"/>
    </bk>
    <bk>
      <rc t="2" v="498"/>
    </bk>
    <bk>
      <rc t="2" v="499"/>
    </bk>
    <bk>
      <rc t="2" v="500"/>
    </bk>
    <bk>
      <rc t="2" v="501"/>
    </bk>
    <bk>
      <rc t="2" v="502"/>
    </bk>
    <bk>
      <rc t="2" v="503"/>
    </bk>
    <bk>
      <rc t="2" v="504"/>
    </bk>
    <bk>
      <rc t="2" v="505"/>
    </bk>
    <bk>
      <rc t="2" v="506"/>
    </bk>
    <bk>
      <rc t="2" v="507"/>
    </bk>
    <bk>
      <rc t="2" v="508"/>
    </bk>
    <bk>
      <rc t="2" v="509"/>
    </bk>
    <bk>
      <rc t="2" v="510"/>
    </bk>
    <bk>
      <rc t="2" v="511"/>
    </bk>
    <bk>
      <rc t="2" v="512"/>
    </bk>
    <bk>
      <rc t="2" v="513"/>
    </bk>
    <bk>
      <rc t="2" v="514"/>
    </bk>
    <bk>
      <rc t="2" v="515"/>
    </bk>
    <bk>
      <rc t="2" v="516"/>
    </bk>
    <bk>
      <rc t="2" v="517"/>
    </bk>
    <bk>
      <rc t="2" v="518"/>
    </bk>
    <bk>
      <rc t="2" v="519"/>
    </bk>
    <bk>
      <rc t="2" v="520"/>
    </bk>
    <bk>
      <rc t="2" v="521"/>
    </bk>
    <bk>
      <rc t="2" v="522"/>
    </bk>
    <bk>
      <rc t="2" v="523"/>
    </bk>
    <bk>
      <rc t="2" v="524"/>
    </bk>
    <bk>
      <rc t="2" v="525"/>
    </bk>
    <bk>
      <rc t="2" v="526"/>
    </bk>
    <bk>
      <rc t="2" v="527"/>
    </bk>
    <bk>
      <rc t="2" v="528"/>
    </bk>
    <bk>
      <rc t="2" v="529"/>
    </bk>
    <bk>
      <rc t="2" v="530"/>
    </bk>
    <bk>
      <rc t="2" v="531"/>
    </bk>
    <bk>
      <rc t="2" v="532"/>
    </bk>
    <bk>
      <rc t="2" v="533"/>
    </bk>
    <bk>
      <rc t="2" v="534"/>
    </bk>
    <bk>
      <rc t="2" v="535"/>
    </bk>
    <bk>
      <rc t="2" v="536"/>
    </bk>
    <bk>
      <rc t="2" v="537"/>
    </bk>
    <bk>
      <rc t="2" v="538"/>
    </bk>
    <bk>
      <rc t="2" v="539"/>
    </bk>
    <bk>
      <rc t="2" v="540"/>
    </bk>
    <bk>
      <rc t="2" v="541"/>
    </bk>
    <bk>
      <rc t="2" v="542"/>
    </bk>
    <bk>
      <rc t="2" v="543"/>
    </bk>
    <bk>
      <rc t="2" v="544"/>
    </bk>
    <bk>
      <rc t="2" v="545"/>
    </bk>
    <bk>
      <rc t="2" v="546"/>
    </bk>
    <bk>
      <rc t="2" v="547"/>
    </bk>
    <bk>
      <rc t="2" v="548"/>
    </bk>
    <bk>
      <rc t="2" v="549"/>
    </bk>
    <bk>
      <rc t="2" v="550"/>
    </bk>
    <bk>
      <rc t="2" v="551"/>
    </bk>
    <bk>
      <rc t="2" v="552"/>
    </bk>
    <bk>
      <rc t="2" v="553"/>
    </bk>
    <bk>
      <rc t="2" v="554"/>
    </bk>
    <bk>
      <rc t="2" v="555"/>
    </bk>
    <bk>
      <rc t="2" v="556"/>
    </bk>
    <bk>
      <rc t="2" v="557"/>
    </bk>
    <bk>
      <rc t="2" v="558"/>
    </bk>
    <bk>
      <rc t="2" v="559"/>
    </bk>
    <bk>
      <rc t="2" v="560"/>
    </bk>
    <bk>
      <rc t="2" v="561"/>
    </bk>
    <bk>
      <rc t="2" v="562"/>
    </bk>
    <bk>
      <rc t="2" v="563"/>
    </bk>
    <bk>
      <rc t="2" v="564"/>
    </bk>
    <bk>
      <rc t="2" v="565"/>
    </bk>
    <bk>
      <rc t="2" v="566"/>
    </bk>
    <bk>
      <rc t="2" v="567"/>
    </bk>
    <bk>
      <rc t="2" v="568"/>
    </bk>
    <bk>
      <rc t="2" v="569"/>
    </bk>
    <bk>
      <rc t="2" v="570"/>
    </bk>
    <bk>
      <rc t="2" v="571"/>
    </bk>
    <bk>
      <rc t="2" v="572"/>
    </bk>
    <bk>
      <rc t="2" v="573"/>
    </bk>
    <bk>
      <rc t="2" v="574"/>
    </bk>
    <bk>
      <rc t="2" v="575"/>
    </bk>
    <bk>
      <rc t="2" v="576"/>
    </bk>
    <bk>
      <rc t="2" v="577"/>
    </bk>
    <bk>
      <rc t="2" v="578"/>
    </bk>
    <bk>
      <rc t="2" v="579"/>
    </bk>
    <bk>
      <rc t="2" v="580"/>
    </bk>
    <bk>
      <rc t="2" v="581"/>
    </bk>
    <bk>
      <rc t="2" v="582"/>
    </bk>
    <bk>
      <rc t="2" v="583"/>
    </bk>
    <bk>
      <rc t="2" v="584"/>
    </bk>
    <bk>
      <rc t="2" v="585"/>
    </bk>
    <bk>
      <rc t="2" v="586"/>
    </bk>
    <bk>
      <rc t="2" v="587"/>
    </bk>
    <bk>
      <rc t="2" v="588"/>
    </bk>
    <bk>
      <rc t="2" v="589"/>
    </bk>
    <bk>
      <rc t="2" v="590"/>
    </bk>
    <bk>
      <rc t="2" v="591"/>
    </bk>
    <bk>
      <rc t="2" v="592"/>
    </bk>
    <bk>
      <rc t="2" v="593"/>
    </bk>
    <bk>
      <rc t="2" v="594"/>
    </bk>
    <bk>
      <rc t="2" v="595"/>
    </bk>
    <bk>
      <rc t="2" v="596"/>
    </bk>
    <bk>
      <rc t="2" v="597"/>
    </bk>
    <bk>
      <rc t="2" v="598"/>
    </bk>
    <bk>
      <rc t="2" v="599"/>
    </bk>
    <bk>
      <rc t="2" v="600"/>
    </bk>
    <bk>
      <rc t="2" v="601"/>
    </bk>
    <bk>
      <rc t="2" v="602"/>
    </bk>
    <bk>
      <rc t="2" v="603"/>
    </bk>
    <bk>
      <rc t="2" v="604"/>
    </bk>
    <bk>
      <rc t="2" v="605"/>
    </bk>
    <bk>
      <rc t="2" v="606"/>
    </bk>
    <bk>
      <rc t="2" v="607"/>
    </bk>
    <bk>
      <rc t="2" v="608"/>
    </bk>
    <bk>
      <rc t="2" v="609"/>
    </bk>
    <bk>
      <rc t="2" v="610"/>
    </bk>
    <bk>
      <rc t="2" v="611"/>
    </bk>
    <bk>
      <rc t="2" v="612"/>
    </bk>
    <bk>
      <rc t="2" v="613"/>
    </bk>
    <bk>
      <rc t="2" v="614"/>
    </bk>
    <bk>
      <rc t="2" v="615"/>
    </bk>
    <bk>
      <rc t="2" v="616"/>
    </bk>
    <bk>
      <rc t="2" v="617"/>
    </bk>
    <bk>
      <rc t="2" v="618"/>
    </bk>
    <bk>
      <rc t="2" v="619"/>
    </bk>
    <bk>
      <rc t="2" v="620"/>
    </bk>
    <bk>
      <rc t="2" v="621"/>
    </bk>
    <bk>
      <rc t="2" v="622"/>
    </bk>
    <bk>
      <rc t="2" v="623"/>
    </bk>
    <bk>
      <rc t="2" v="624"/>
    </bk>
    <bk>
      <rc t="2" v="625"/>
    </bk>
    <bk>
      <rc t="2" v="626"/>
    </bk>
    <bk>
      <rc t="2" v="627"/>
    </bk>
  </valueMetadata>
</metadata>
</file>

<file path=xl/sharedStrings.xml><?xml version="1.0" encoding="utf-8"?>
<sst xmlns="http://schemas.openxmlformats.org/spreadsheetml/2006/main" count="139" uniqueCount="67">
  <si>
    <t>Variance
%</t>
  </si>
  <si>
    <t>GREENS EXPENSES</t>
  </si>
  <si>
    <t>RAFFLE AND BINGO EXPENSE</t>
  </si>
  <si>
    <t>Balance Sheet Year on Year</t>
  </si>
  <si>
    <t>GREENS INCOME</t>
  </si>
  <si>
    <t>Eden Sports &amp; Recreation Club</t>
  </si>
  <si>
    <t>Variance Amount</t>
  </si>
  <si>
    <t>Budget</t>
  </si>
  <si>
    <t>Selections Sheet</t>
  </si>
  <si>
    <t>Current Period</t>
  </si>
  <si>
    <t>Forecast</t>
  </si>
  <si>
    <t>BAR GROSS MARGIN %</t>
  </si>
  <si>
    <t>COGS Bar</t>
  </si>
  <si>
    <t>BAR CONTRIBUTION %</t>
  </si>
  <si>
    <t>BAR INCOME</t>
  </si>
  <si>
    <t>BAR EXPENSES</t>
  </si>
  <si>
    <t>GAMING INCOME</t>
  </si>
  <si>
    <t>GAMING EXPENSES</t>
  </si>
  <si>
    <t>RAFFLE AND BINGO INCOME</t>
  </si>
  <si>
    <t>TAB AND KENO INCOME</t>
  </si>
  <si>
    <t>TAB AND KENO EXPENSES</t>
  </si>
  <si>
    <t>PRO SHOP INCOME</t>
  </si>
  <si>
    <t>RESTAURANT INCOME</t>
  </si>
  <si>
    <t>RESTAURANT EXPENSE</t>
  </si>
  <si>
    <t>OTHER REVENUE</t>
  </si>
  <si>
    <t>OVERHEAD AND EXPENSES</t>
  </si>
  <si>
    <t>Profit &amp; Loss by Month</t>
  </si>
  <si>
    <t>KPI SHEET</t>
  </si>
  <si>
    <t>BAR PAYROLL %</t>
  </si>
  <si>
    <t>Variance 
%</t>
  </si>
  <si>
    <t>Filter</t>
  </si>
  <si>
    <t>NON CURRENT ASSETS</t>
  </si>
  <si>
    <t>FILTER</t>
  </si>
  <si>
    <t>Balance Sheet By Month</t>
  </si>
  <si>
    <t>CURRENT ASSETS</t>
  </si>
  <si>
    <t>CURRENT LIABILITIES</t>
  </si>
  <si>
    <t>Variance</t>
  </si>
  <si>
    <t>CURR</t>
  </si>
  <si>
    <t>PY</t>
  </si>
  <si>
    <t>BAR SALES YTD</t>
  </si>
  <si>
    <t>BAR GM% YTD</t>
  </si>
  <si>
    <t>BAR WAGES YTD</t>
  </si>
  <si>
    <t>GAMING INCOME YTD</t>
  </si>
  <si>
    <t>Income</t>
  </si>
  <si>
    <t>Expense</t>
  </si>
  <si>
    <t>ARROWS</t>
  </si>
  <si>
    <t>=&gt;0</t>
  </si>
  <si>
    <t>é</t>
  </si>
  <si>
    <t>=0</t>
  </si>
  <si>
    <t>è</t>
  </si>
  <si>
    <t>&lt;0</t>
  </si>
  <si>
    <t>ê</t>
  </si>
  <si>
    <t>EDEN SPORTS &amp; RECREATION CLUB</t>
  </si>
  <si>
    <t>OVERHEADS YTD</t>
  </si>
  <si>
    <t>DEPRECIATION YTD</t>
  </si>
  <si>
    <t>TOTAL WAGES</t>
  </si>
  <si>
    <t>EBITDA YTD</t>
  </si>
  <si>
    <t>NET PROFIT YTD v PY</t>
  </si>
  <si>
    <t>CASH AT BANK</t>
  </si>
  <si>
    <t>COMBINED LOANS AND LEASES</t>
  </si>
  <si>
    <t>LOANS AND LEASES</t>
  </si>
  <si>
    <t>EBITDA %</t>
  </si>
  <si>
    <t>TOTAL NON CURRENT ASSETS</t>
  </si>
  <si>
    <t>TOTAL ASSETS</t>
  </si>
  <si>
    <t>TOTAL LIABILITIES</t>
  </si>
  <si>
    <t xml:space="preserve"> 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</si>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</sst>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 #,##0;\(#,##0\)"/>
    <numFmt numFmtId="165" formatCode="0.0%;[Red]\-0.0%"/>
    <numFmt numFmtId="166" formatCode="#,##0_ ;[Red]\-#,##0\ "/>
    <numFmt numFmtId="167" formatCode="#,##0.0%;\(#,##0.0%\)"/>
    <numFmt numFmtId="168" formatCode="&quot;$&quot;#,##0"/>
    <numFmt numFmtId="169" formatCode="#,##0%;\(#,##0%\)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006B99"/>
      <name val="Open Sans Semibold"/>
      <family val="2"/>
    </font>
    <font>
      <b/>
      <sz val="10"/>
      <color rgb="FF0D3B5D"/>
      <name val="Open Sans Semibold"/>
      <family val="2"/>
    </font>
    <font>
      <sz val="10"/>
      <color rgb="FF000000"/>
      <name val="Open Sans"/>
      <family val="2"/>
    </font>
    <font>
      <b/>
      <sz val="10"/>
      <color rgb="FF000000"/>
      <name val="Open Sans Semibold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rgb="FF639FCC"/>
      <name val="Open Sans"/>
      <family val="2"/>
    </font>
    <font>
      <b/>
      <sz val="9"/>
      <color rgb="FF006B99"/>
      <name val="Open Sans SemiBold"/>
      <family val="2"/>
    </font>
    <font>
      <b/>
      <sz val="10"/>
      <color rgb="FF0D3B5D"/>
      <name val="Open Sans SemiBold"/>
      <family val="2"/>
    </font>
    <font>
      <b/>
      <sz val="10"/>
      <color rgb="FF000000"/>
      <name val="Open Sans SemiBold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Open Sans"/>
      <family val="2"/>
    </font>
    <font>
      <b/>
      <sz val="17"/>
      <color rgb="FF0D3B5D"/>
      <name val="Open Sans"/>
      <family val="2"/>
    </font>
    <font>
      <sz val="15"/>
      <color rgb="FF639FCC"/>
      <name val="Open Sans"/>
      <family val="2"/>
    </font>
    <font>
      <sz val="10"/>
      <color rgb="FF000000"/>
      <name val="Calibri"/>
      <family val="2"/>
      <scheme val="minor"/>
    </font>
    <font>
      <sz val="10"/>
      <color rgb="FF0D3B5D"/>
      <name val="Calibri"/>
      <family val="2"/>
      <scheme val="minor"/>
    </font>
    <font>
      <b/>
      <sz val="8"/>
      <color theme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Wingdings"/>
      <charset val="2"/>
    </font>
    <font>
      <sz val="14"/>
      <color rgb="FF92D050"/>
      <name val="Wingdings"/>
      <charset val="2"/>
    </font>
    <font>
      <sz val="14"/>
      <color rgb="FFFF0000"/>
      <name val="Wingdings"/>
      <charset val="2"/>
    </font>
    <font>
      <sz val="14"/>
      <color rgb="FFFFC000"/>
      <name val="Wingdings"/>
      <charset val="2"/>
    </font>
    <font>
      <b/>
      <i/>
      <sz val="10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E1EA"/>
        <bgColor indexed="64"/>
      </patternFill>
    </fill>
    <fill>
      <patternFill patternType="solid">
        <fgColor rgb="FFEFF5F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006B99"/>
      </top>
      <bottom style="thin">
        <color rgb="FF006B99"/>
      </bottom>
      <diagonal/>
    </border>
    <border>
      <left/>
      <right/>
      <top/>
      <bottom style="medium">
        <color rgb="FF006B9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3" fillId="2" borderId="2" xfId="0" applyFont="1" applyFill="1" applyBorder="1"/>
    <xf numFmtId="0" fontId="5" fillId="3" borderId="1" xfId="0" applyFont="1" applyFill="1" applyBorder="1"/>
    <xf numFmtId="0" fontId="5" fillId="4" borderId="2" xfId="0" applyFont="1" applyFill="1" applyBorder="1"/>
    <xf numFmtId="17" fontId="0" fillId="0" borderId="0" xfId="0" applyNumberFormat="1"/>
    <xf numFmtId="164" fontId="1" fillId="0" borderId="0" xfId="0" applyNumberFormat="1" applyFont="1"/>
    <xf numFmtId="9" fontId="0" fillId="0" borderId="0" xfId="1" applyFont="1"/>
    <xf numFmtId="49" fontId="10" fillId="2" borderId="2" xfId="0" applyNumberFormat="1" applyFont="1" applyFill="1" applyBorder="1" applyAlignment="1">
      <alignment horizontal="right" vertical="top" wrapText="1"/>
    </xf>
    <xf numFmtId="49" fontId="10" fillId="2" borderId="2" xfId="0" applyNumberFormat="1" applyFont="1" applyFill="1" applyBorder="1" applyAlignment="1">
      <alignment horizontal="right" vertical="top"/>
    </xf>
    <xf numFmtId="0" fontId="11" fillId="2" borderId="2" xfId="0" applyFont="1" applyFill="1" applyBorder="1"/>
    <xf numFmtId="0" fontId="12" fillId="3" borderId="1" xfId="0" applyFont="1" applyFill="1" applyBorder="1"/>
    <xf numFmtId="164" fontId="12" fillId="3" borderId="1" xfId="0" applyNumberFormat="1" applyFont="1" applyFill="1" applyBorder="1"/>
    <xf numFmtId="164" fontId="1" fillId="2" borderId="2" xfId="0" applyNumberFormat="1" applyFont="1" applyFill="1" applyBorder="1"/>
    <xf numFmtId="0" fontId="13" fillId="0" borderId="0" xfId="0" applyFont="1"/>
    <xf numFmtId="164" fontId="13" fillId="2" borderId="2" xfId="0" applyNumberFormat="1" applyFont="1" applyFill="1" applyBorder="1"/>
    <xf numFmtId="0" fontId="8" fillId="0" borderId="0" xfId="0" applyFont="1"/>
    <xf numFmtId="17" fontId="1" fillId="0" borderId="0" xfId="0" applyNumberFormat="1" applyFont="1"/>
    <xf numFmtId="0" fontId="0" fillId="0" borderId="0" xfId="0" quotePrefix="1"/>
    <xf numFmtId="164" fontId="4" fillId="2" borderId="0" xfId="0" applyNumberFormat="1" applyFont="1" applyFill="1"/>
    <xf numFmtId="164" fontId="5" fillId="3" borderId="1" xfId="0" applyNumberFormat="1" applyFont="1" applyFill="1" applyBorder="1"/>
    <xf numFmtId="166" fontId="2" fillId="2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7"/>
    </xf>
    <xf numFmtId="0" fontId="0" fillId="0" borderId="0" xfId="0" applyAlignment="1">
      <alignment indent="8"/>
    </xf>
    <xf numFmtId="167" fontId="5" fillId="4" borderId="2" xfId="0" applyNumberFormat="1" applyFont="1" applyFill="1" applyBorder="1"/>
    <xf numFmtId="3" fontId="5" fillId="4" borderId="2" xfId="0" applyNumberFormat="1" applyFont="1" applyFill="1" applyBorder="1"/>
    <xf numFmtId="0" fontId="14" fillId="0" borderId="0" xfId="0" applyFont="1"/>
    <xf numFmtId="164" fontId="15" fillId="2" borderId="0" xfId="0" applyNumberFormat="1" applyFont="1" applyFill="1"/>
    <xf numFmtId="49" fontId="16" fillId="2" borderId="0" xfId="0" applyNumberFormat="1" applyFont="1" applyFill="1"/>
    <xf numFmtId="49" fontId="17" fillId="2" borderId="0" xfId="0" applyNumberFormat="1" applyFont="1" applyFill="1"/>
    <xf numFmtId="164" fontId="0" fillId="0" borderId="0" xfId="0" applyNumberFormat="1"/>
    <xf numFmtId="9" fontId="4" fillId="2" borderId="0" xfId="1" applyFont="1" applyFill="1"/>
    <xf numFmtId="9" fontId="1" fillId="2" borderId="2" xfId="1" applyFont="1" applyFill="1" applyBorder="1"/>
    <xf numFmtId="9" fontId="5" fillId="4" borderId="2" xfId="1" applyFont="1" applyFill="1" applyBorder="1"/>
    <xf numFmtId="0" fontId="7" fillId="0" borderId="0" xfId="0" applyFont="1"/>
    <xf numFmtId="9" fontId="7" fillId="0" borderId="0" xfId="1" applyFont="1"/>
    <xf numFmtId="164" fontId="18" fillId="0" borderId="0" xfId="0" applyNumberFormat="1" applyFont="1"/>
    <xf numFmtId="3" fontId="18" fillId="0" borderId="0" xfId="0" applyNumberFormat="1" applyFont="1"/>
    <xf numFmtId="164" fontId="7" fillId="0" borderId="0" xfId="0" applyNumberFormat="1" applyFont="1"/>
    <xf numFmtId="9" fontId="6" fillId="0" borderId="0" xfId="1" applyFont="1"/>
    <xf numFmtId="164" fontId="18" fillId="2" borderId="0" xfId="0" applyNumberFormat="1" applyFont="1" applyFill="1"/>
    <xf numFmtId="3" fontId="18" fillId="7" borderId="0" xfId="0" applyNumberFormat="1" applyFont="1" applyFill="1"/>
    <xf numFmtId="164" fontId="7" fillId="2" borderId="0" xfId="0" applyNumberFormat="1" applyFont="1" applyFill="1"/>
    <xf numFmtId="164" fontId="18" fillId="6" borderId="0" xfId="0" applyNumberFormat="1" applyFont="1" applyFill="1"/>
    <xf numFmtId="3" fontId="18" fillId="6" borderId="0" xfId="0" applyNumberFormat="1" applyFont="1" applyFill="1"/>
    <xf numFmtId="164" fontId="7" fillId="6" borderId="0" xfId="0" applyNumberFormat="1" applyFont="1" applyFill="1"/>
    <xf numFmtId="0" fontId="7" fillId="6" borderId="0" xfId="0" applyFont="1" applyFill="1"/>
    <xf numFmtId="0" fontId="7" fillId="7" borderId="11" xfId="0" applyFont="1" applyFill="1" applyBorder="1"/>
    <xf numFmtId="0" fontId="0" fillId="8" borderId="11" xfId="0" applyFill="1" applyBorder="1"/>
    <xf numFmtId="0" fontId="7" fillId="8" borderId="11" xfId="0" applyFont="1" applyFill="1" applyBorder="1"/>
    <xf numFmtId="0" fontId="13" fillId="0" borderId="8" xfId="0" applyFont="1" applyBorder="1"/>
    <xf numFmtId="0" fontId="0" fillId="0" borderId="4" xfId="0" applyBorder="1"/>
    <xf numFmtId="9" fontId="0" fillId="0" borderId="4" xfId="1" applyFont="1" applyBorder="1"/>
    <xf numFmtId="9" fontId="0" fillId="0" borderId="14" xfId="1" applyFont="1" applyBorder="1"/>
    <xf numFmtId="0" fontId="13" fillId="0" borderId="9" xfId="0" applyFont="1" applyBorder="1"/>
    <xf numFmtId="0" fontId="18" fillId="0" borderId="9" xfId="0" applyFont="1" applyBorder="1"/>
    <xf numFmtId="9" fontId="18" fillId="6" borderId="15" xfId="1" applyFont="1" applyFill="1" applyBorder="1"/>
    <xf numFmtId="0" fontId="18" fillId="7" borderId="9" xfId="0" applyFont="1" applyFill="1" applyBorder="1"/>
    <xf numFmtId="9" fontId="18" fillId="7" borderId="15" xfId="1" applyFont="1" applyFill="1" applyBorder="1"/>
    <xf numFmtId="0" fontId="19" fillId="2" borderId="9" xfId="0" applyFont="1" applyFill="1" applyBorder="1"/>
    <xf numFmtId="9" fontId="7" fillId="6" borderId="15" xfId="1" applyFont="1" applyFill="1" applyBorder="1"/>
    <xf numFmtId="0" fontId="7" fillId="0" borderId="9" xfId="0" applyFont="1" applyBorder="1"/>
    <xf numFmtId="166" fontId="2" fillId="2" borderId="0" xfId="0" applyNumberFormat="1" applyFont="1" applyFill="1" applyAlignment="1">
      <alignment horizontal="center" vertical="top" wrapText="1"/>
    </xf>
    <xf numFmtId="49" fontId="10" fillId="6" borderId="0" xfId="0" applyNumberFormat="1" applyFont="1" applyFill="1" applyAlignment="1">
      <alignment horizontal="center" vertical="top" wrapText="1"/>
    </xf>
    <xf numFmtId="49" fontId="2" fillId="6" borderId="0" xfId="0" applyNumberFormat="1" applyFont="1" applyFill="1" applyAlignment="1">
      <alignment horizontal="center" vertical="top" wrapText="1"/>
    </xf>
    <xf numFmtId="49" fontId="2" fillId="6" borderId="15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0" fontId="0" fillId="0" borderId="0" xfId="0" applyAlignment="1">
      <alignment indent="2"/>
    </xf>
    <xf numFmtId="0" fontId="0" fillId="0" borderId="0" xfId="0" applyAlignment="1">
      <alignment indent="3"/>
    </xf>
    <xf numFmtId="0" fontId="0" fillId="0" borderId="0" xfId="0" applyAlignment="1">
      <alignment indent="4"/>
    </xf>
    <xf numFmtId="0" fontId="0" fillId="0" borderId="0" xfId="0" applyAlignment="1">
      <alignment indent="5"/>
    </xf>
    <xf numFmtId="0" fontId="12" fillId="0" borderId="0" xfId="0" applyFont="1"/>
    <xf numFmtId="164" fontId="12" fillId="0" borderId="0" xfId="0" applyNumberFormat="1" applyFont="1"/>
    <xf numFmtId="17" fontId="14" fillId="0" borderId="0" xfId="0" applyNumberFormat="1" applyFont="1"/>
    <xf numFmtId="0" fontId="20" fillId="0" borderId="9" xfId="0" applyFont="1" applyBorder="1" applyAlignment="1">
      <alignment shrinkToFit="1"/>
    </xf>
    <xf numFmtId="165" fontId="20" fillId="0" borderId="0" xfId="0" applyNumberFormat="1" applyFont="1" applyAlignment="1">
      <alignment shrinkToFit="1"/>
    </xf>
    <xf numFmtId="167" fontId="21" fillId="6" borderId="0" xfId="0" applyNumberFormat="1" applyFont="1" applyFill="1"/>
    <xf numFmtId="0" fontId="22" fillId="8" borderId="11" xfId="0" applyFont="1" applyFill="1" applyBorder="1"/>
    <xf numFmtId="9" fontId="21" fillId="6" borderId="15" xfId="1" applyFont="1" applyFill="1" applyBorder="1"/>
    <xf numFmtId="164" fontId="21" fillId="6" borderId="0" xfId="0" applyNumberFormat="1" applyFont="1" applyFill="1"/>
    <xf numFmtId="49" fontId="9" fillId="2" borderId="0" xfId="0" applyNumberFormat="1" applyFont="1" applyFill="1"/>
    <xf numFmtId="0" fontId="18" fillId="7" borderId="16" xfId="0" applyFont="1" applyFill="1" applyBorder="1"/>
    <xf numFmtId="3" fontId="18" fillId="7" borderId="17" xfId="0" applyNumberFormat="1" applyFont="1" applyFill="1" applyBorder="1"/>
    <xf numFmtId="0" fontId="7" fillId="7" borderId="18" xfId="0" applyFont="1" applyFill="1" applyBorder="1"/>
    <xf numFmtId="9" fontId="18" fillId="7" borderId="19" xfId="1" applyFont="1" applyFill="1" applyBorder="1"/>
    <xf numFmtId="0" fontId="21" fillId="5" borderId="9" xfId="0" applyFont="1" applyFill="1" applyBorder="1"/>
    <xf numFmtId="3" fontId="21" fillId="5" borderId="0" xfId="0" applyNumberFormat="1" applyFont="1" applyFill="1"/>
    <xf numFmtId="0" fontId="22" fillId="5" borderId="11" xfId="0" applyFont="1" applyFill="1" applyBorder="1"/>
    <xf numFmtId="9" fontId="21" fillId="5" borderId="15" xfId="1" applyFont="1" applyFill="1" applyBorder="1"/>
    <xf numFmtId="0" fontId="21" fillId="5" borderId="7" xfId="0" applyFont="1" applyFill="1" applyBorder="1"/>
    <xf numFmtId="3" fontId="21" fillId="5" borderId="6" xfId="0" applyNumberFormat="1" applyFont="1" applyFill="1" applyBorder="1"/>
    <xf numFmtId="0" fontId="22" fillId="5" borderId="3" xfId="0" applyFont="1" applyFill="1" applyBorder="1"/>
    <xf numFmtId="9" fontId="21" fillId="5" borderId="12" xfId="1" applyFont="1" applyFill="1" applyBorder="1"/>
    <xf numFmtId="0" fontId="0" fillId="0" borderId="0" xfId="0" applyAlignment="1">
      <alignment horizontal="center"/>
    </xf>
    <xf numFmtId="168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9" fontId="25" fillId="0" borderId="0" xfId="1" applyFont="1" applyAlignment="1">
      <alignment horizontal="center"/>
    </xf>
    <xf numFmtId="168" fontId="25" fillId="0" borderId="0" xfId="1" applyNumberFormat="1" applyFont="1" applyAlignment="1">
      <alignment horizontal="center"/>
    </xf>
    <xf numFmtId="168" fontId="0" fillId="6" borderId="0" xfId="0" applyNumberFormat="1" applyFill="1" applyAlignment="1">
      <alignment horizontal="center" vertical="center"/>
    </xf>
    <xf numFmtId="9" fontId="0" fillId="6" borderId="0" xfId="1" applyFont="1" applyFill="1" applyAlignment="1">
      <alignment horizontal="center" vertical="center"/>
    </xf>
    <xf numFmtId="168" fontId="0" fillId="6" borderId="0" xfId="1" applyNumberFormat="1" applyFont="1" applyFill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9" fontId="0" fillId="10" borderId="0" xfId="1" applyFont="1" applyFill="1"/>
    <xf numFmtId="9" fontId="0" fillId="0" borderId="0" xfId="1" applyFont="1" applyFill="1"/>
    <xf numFmtId="166" fontId="2" fillId="2" borderId="10" xfId="0" applyNumberFormat="1" applyFont="1" applyFill="1" applyBorder="1" applyAlignment="1">
      <alignment horizontal="center" vertical="top" wrapText="1"/>
    </xf>
    <xf numFmtId="0" fontId="30" fillId="5" borderId="11" xfId="0" applyFont="1" applyFill="1" applyBorder="1"/>
    <xf numFmtId="0" fontId="21" fillId="5" borderId="20" xfId="0" applyFont="1" applyFill="1" applyBorder="1"/>
    <xf numFmtId="3" fontId="21" fillId="5" borderId="21" xfId="0" applyNumberFormat="1" applyFont="1" applyFill="1" applyBorder="1"/>
    <xf numFmtId="0" fontId="22" fillId="5" borderId="22" xfId="0" applyFont="1" applyFill="1" applyBorder="1"/>
    <xf numFmtId="9" fontId="21" fillId="5" borderId="23" xfId="1" applyFont="1" applyFill="1" applyBorder="1"/>
    <xf numFmtId="0" fontId="30" fillId="5" borderId="24" xfId="0" applyFont="1" applyFill="1" applyBorder="1"/>
    <xf numFmtId="3" fontId="30" fillId="5" borderId="0" xfId="0" applyNumberFormat="1" applyFont="1" applyFill="1"/>
    <xf numFmtId="9" fontId="30" fillId="5" borderId="25" xfId="1" applyFont="1" applyFill="1" applyBorder="1"/>
    <xf numFmtId="0" fontId="30" fillId="5" borderId="26" xfId="0" applyFont="1" applyFill="1" applyBorder="1"/>
    <xf numFmtId="9" fontId="31" fillId="5" borderId="27" xfId="1" applyFont="1" applyFill="1" applyBorder="1"/>
    <xf numFmtId="3" fontId="21" fillId="5" borderId="27" xfId="0" applyNumberFormat="1" applyFont="1" applyFill="1" applyBorder="1"/>
    <xf numFmtId="0" fontId="22" fillId="5" borderId="28" xfId="0" applyFont="1" applyFill="1" applyBorder="1"/>
    <xf numFmtId="9" fontId="21" fillId="5" borderId="29" xfId="1" applyFont="1" applyFill="1" applyBorder="1"/>
    <xf numFmtId="0" fontId="32" fillId="0" borderId="9" xfId="0" applyFont="1" applyBorder="1"/>
    <xf numFmtId="164" fontId="32" fillId="0" borderId="0" xfId="0" applyNumberFormat="1" applyFont="1"/>
    <xf numFmtId="164" fontId="32" fillId="6" borderId="0" xfId="0" applyNumberFormat="1" applyFont="1" applyFill="1"/>
    <xf numFmtId="0" fontId="33" fillId="8" borderId="11" xfId="0" applyFont="1" applyFill="1" applyBorder="1"/>
    <xf numFmtId="9" fontId="32" fillId="6" borderId="15" xfId="1" applyFont="1" applyFill="1" applyBorder="1"/>
    <xf numFmtId="0" fontId="1" fillId="0" borderId="0" xfId="0" applyFont="1" applyAlignment="1">
      <alignment horizontal="center"/>
    </xf>
    <xf numFmtId="169" fontId="34" fillId="2" borderId="0" xfId="0" applyNumberFormat="1" applyFont="1" applyFill="1" applyAlignment="1">
      <alignment horizontal="right"/>
    </xf>
    <xf numFmtId="9" fontId="5" fillId="3" borderId="1" xfId="0" applyNumberFormat="1" applyFont="1" applyFill="1" applyBorder="1"/>
    <xf numFmtId="10" fontId="15" fillId="2" borderId="0" xfId="0" applyNumberFormat="1" applyFont="1" applyFill="1"/>
    <xf numFmtId="9" fontId="15" fillId="2" borderId="0" xfId="0" applyNumberFormat="1" applyFont="1" applyFill="1"/>
    <xf numFmtId="0" fontId="13" fillId="0" borderId="4" xfId="0" applyFont="1" applyBorder="1"/>
    <xf numFmtId="3" fontId="0" fillId="0" borderId="0" xfId="0" applyNumberFormat="1"/>
    <xf numFmtId="0" fontId="13" fillId="0" borderId="10" xfId="0" applyFont="1" applyBorder="1"/>
    <xf numFmtId="0" fontId="0" fillId="8" borderId="30" xfId="0" applyFill="1" applyBorder="1"/>
    <xf numFmtId="166" fontId="2" fillId="2" borderId="30" xfId="0" applyNumberFormat="1" applyFont="1" applyFill="1" applyBorder="1" applyAlignment="1">
      <alignment horizontal="center" vertical="top" wrapText="1"/>
    </xf>
    <xf numFmtId="49" fontId="10" fillId="6" borderId="30" xfId="0" applyNumberFormat="1" applyFont="1" applyFill="1" applyBorder="1" applyAlignment="1">
      <alignment horizontal="center" vertical="top" wrapText="1"/>
    </xf>
    <xf numFmtId="49" fontId="2" fillId="6" borderId="30" xfId="0" applyNumberFormat="1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8" fillId="9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49" fontId="16" fillId="2" borderId="5" xfId="0" applyNumberFormat="1" applyFont="1" applyFill="1" applyBorder="1" applyAlignment="1">
      <alignment horizontal="center"/>
    </xf>
    <xf numFmtId="49" fontId="16" fillId="2" borderId="13" xfId="0" applyNumberFormat="1" applyFont="1" applyFill="1" applyBorder="1" applyAlignment="1">
      <alignment horizontal="center"/>
    </xf>
    <xf numFmtId="49" fontId="17" fillId="2" borderId="10" xfId="0" applyNumberFormat="1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center"/>
    </xf>
    <xf numFmtId="49" fontId="17" fillId="2" borderId="1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39">
    <dxf>
      <font>
        <color rgb="FFFFC000"/>
      </font>
    </dxf>
    <dxf>
      <font>
        <color rgb="FFFF0000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theme="9"/>
      </font>
    </dxf>
    <dxf>
      <font>
        <color rgb="FFFFC000"/>
      </font>
    </dxf>
    <dxf>
      <font>
        <color theme="9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theme="9"/>
      </font>
    </dxf>
    <dxf>
      <font>
        <color rgb="FFFFC000"/>
      </font>
    </dxf>
    <dxf>
      <font>
        <color rgb="FFFFC000"/>
      </font>
    </dxf>
    <dxf>
      <font>
        <color rgb="FFFF0000"/>
      </font>
    </dxf>
    <dxf>
      <font>
        <color theme="9"/>
      </font>
    </dxf>
    <dxf>
      <font>
        <color rgb="FFFFC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C000"/>
      </font>
    </dxf>
    <dxf>
      <font>
        <color rgb="FFFFC000"/>
      </font>
    </dxf>
    <dxf>
      <font>
        <color theme="9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theme="9"/>
      </font>
    </dxf>
    <dxf>
      <font>
        <color rgb="FFFFC000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theme="9"/>
      </font>
    </dxf>
    <dxf>
      <font>
        <color rgb="FFFFC000"/>
      </font>
    </dxf>
    <dxf>
      <font>
        <color rgb="FFFF0000"/>
      </font>
    </dxf>
    <dxf>
      <font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microsoft.com/office/2017/06/relationships/rdRichValue" Target="richData/rdrichvalue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SupportingPropertyBag" Target="richData/rdsupportingpropertybag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SupportingPropertyBagStructure" Target="richData/rdsupportingpropertybagstructure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ichStyles" Target="richData/rich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ESRC BAR SDALES BY MONTH (Rolling 13 Mths)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Dashboard!$E$11</c:f>
              <c:strCache>
                <c:ptCount val="1"/>
                <c:pt idx="0">
                  <c:v>CURR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Dashboard!$F$10:$R$10</c:f>
              <c:strCache>
                <c:ptCount val="13"/>
                <c:pt idx="0">
                  <c:v>Jun 2024</c:v>
                </c:pt>
                <c:pt idx="1">
                  <c:v>Jul 2024</c:v>
                </c:pt>
                <c:pt idx="2">
                  <c:v>Aug 2024</c:v>
                </c:pt>
                <c:pt idx="3">
                  <c:v>Sep 2024</c:v>
                </c:pt>
                <c:pt idx="4">
                  <c:v>Oct 2024</c:v>
                </c:pt>
                <c:pt idx="5">
                  <c:v>Nov 2024</c:v>
                </c:pt>
                <c:pt idx="6">
                  <c:v>Dec 2024</c:v>
                </c:pt>
                <c:pt idx="7">
                  <c:v>Jan 2025</c:v>
                </c:pt>
                <c:pt idx="8">
                  <c:v>Feb 2025</c:v>
                </c:pt>
                <c:pt idx="9">
                  <c:v>Mar 2025</c:v>
                </c:pt>
                <c:pt idx="10">
                  <c:v>Apr 2025</c:v>
                </c:pt>
                <c:pt idx="11">
                  <c:v>May 2025</c:v>
                </c:pt>
                <c:pt idx="12">
                  <c:v>Jun 2025</c:v>
                </c:pt>
              </c:strCache>
            </c:strRef>
          </c:cat>
          <c:val>
            <c:numRef>
              <c:f>Dashboard!$F$11:$R$11</c:f>
              <c:numCache>
                <c:formatCode>\ #,##0;\(#,##0\)</c:formatCode>
                <c:ptCount val="13"/>
                <c:pt idx="0">
                  <c:v>114398.53</c:v>
                </c:pt>
                <c:pt idx="1">
                  <c:v>97555.16</c:v>
                </c:pt>
                <c:pt idx="2">
                  <c:v>106077.25</c:v>
                </c:pt>
                <c:pt idx="3">
                  <c:v>107821.54</c:v>
                </c:pt>
                <c:pt idx="4">
                  <c:v>112270.1</c:v>
                </c:pt>
                <c:pt idx="5">
                  <c:v>126986.36</c:v>
                </c:pt>
                <c:pt idx="6">
                  <c:v>151792.85</c:v>
                </c:pt>
                <c:pt idx="7">
                  <c:v>160924.49</c:v>
                </c:pt>
                <c:pt idx="8">
                  <c:v>118780.31</c:v>
                </c:pt>
                <c:pt idx="9">
                  <c:v>129821.71</c:v>
                </c:pt>
                <c:pt idx="10">
                  <c:v>135906.03</c:v>
                </c:pt>
                <c:pt idx="11">
                  <c:v>120397.44</c:v>
                </c:pt>
                <c:pt idx="12">
                  <c:v>97365.32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4-4E3F-BF45-BBCB46187B50}"/>
            </c:ext>
          </c:extLst>
        </c:ser>
        <c:ser>
          <c:idx val="1"/>
          <c:order val="1"/>
          <c:tx>
            <c:strRef>
              <c:f>Dashboard!$E$12</c:f>
              <c:strCache>
                <c:ptCount val="1"/>
                <c:pt idx="0">
                  <c:v>PY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Dashboard!$F$10:$R$10</c:f>
              <c:strCache>
                <c:ptCount val="13"/>
                <c:pt idx="0">
                  <c:v>Jun 2024</c:v>
                </c:pt>
                <c:pt idx="1">
                  <c:v>Jul 2024</c:v>
                </c:pt>
                <c:pt idx="2">
                  <c:v>Aug 2024</c:v>
                </c:pt>
                <c:pt idx="3">
                  <c:v>Sep 2024</c:v>
                </c:pt>
                <c:pt idx="4">
                  <c:v>Oct 2024</c:v>
                </c:pt>
                <c:pt idx="5">
                  <c:v>Nov 2024</c:v>
                </c:pt>
                <c:pt idx="6">
                  <c:v>Dec 2024</c:v>
                </c:pt>
                <c:pt idx="7">
                  <c:v>Jan 2025</c:v>
                </c:pt>
                <c:pt idx="8">
                  <c:v>Feb 2025</c:v>
                </c:pt>
                <c:pt idx="9">
                  <c:v>Mar 2025</c:v>
                </c:pt>
                <c:pt idx="10">
                  <c:v>Apr 2025</c:v>
                </c:pt>
                <c:pt idx="11">
                  <c:v>May 2025</c:v>
                </c:pt>
                <c:pt idx="12">
                  <c:v>Jun 2025</c:v>
                </c:pt>
              </c:strCache>
            </c:strRef>
          </c:cat>
          <c:val>
            <c:numRef>
              <c:f>Dashboard!$F$12:$R$12</c:f>
              <c:numCache>
                <c:formatCode>\ #,##0;\(#,##0\)</c:formatCode>
                <c:ptCount val="13"/>
                <c:pt idx="0">
                  <c:v>94967.92</c:v>
                </c:pt>
                <c:pt idx="1">
                  <c:v>98112.65</c:v>
                </c:pt>
                <c:pt idx="2">
                  <c:v>100778.09</c:v>
                </c:pt>
                <c:pt idx="3">
                  <c:v>108941.42</c:v>
                </c:pt>
                <c:pt idx="4">
                  <c:v>112256.13</c:v>
                </c:pt>
                <c:pt idx="5">
                  <c:v>116557.25</c:v>
                </c:pt>
                <c:pt idx="6">
                  <c:v>154823.06</c:v>
                </c:pt>
                <c:pt idx="7">
                  <c:v>155472.73000000001</c:v>
                </c:pt>
                <c:pt idx="8">
                  <c:v>130709.25</c:v>
                </c:pt>
                <c:pt idx="9">
                  <c:v>144164.48000000001</c:v>
                </c:pt>
                <c:pt idx="10">
                  <c:v>139228.76999999999</c:v>
                </c:pt>
                <c:pt idx="11">
                  <c:v>124986.5</c:v>
                </c:pt>
                <c:pt idx="12">
                  <c:v>114398.53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4-4E3F-BF45-BBCB46187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710816"/>
        <c:axId val="1980689887"/>
      </c:barChart>
      <c:catAx>
        <c:axId val="15771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0689887"/>
        <c:crosses val="autoZero"/>
        <c:auto val="1"/>
        <c:lblAlgn val="ctr"/>
        <c:lblOffset val="100"/>
        <c:noMultiLvlLbl val="0"/>
      </c:catAx>
      <c:valAx>
        <c:axId val="1980689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 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1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ESRC</a:t>
            </a:r>
            <a:r>
              <a:rPr lang="en-AU" baseline="0"/>
              <a:t> GAMING BY MONTH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Dashboard!$E$30</c:f>
              <c:strCache>
                <c:ptCount val="1"/>
                <c:pt idx="0">
                  <c:v>CURR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Dashboard!$F$29:$R$29</c:f>
              <c:strCache>
                <c:ptCount val="13"/>
                <c:pt idx="0">
                  <c:v>Jun 2024</c:v>
                </c:pt>
                <c:pt idx="1">
                  <c:v>Jul 2024</c:v>
                </c:pt>
                <c:pt idx="2">
                  <c:v>Aug 2024</c:v>
                </c:pt>
                <c:pt idx="3">
                  <c:v>Sep 2024</c:v>
                </c:pt>
                <c:pt idx="4">
                  <c:v>Oct 2024</c:v>
                </c:pt>
                <c:pt idx="5">
                  <c:v>Nov 2024</c:v>
                </c:pt>
                <c:pt idx="6">
                  <c:v>Dec 2024</c:v>
                </c:pt>
                <c:pt idx="7">
                  <c:v>Jan 2025</c:v>
                </c:pt>
                <c:pt idx="8">
                  <c:v>Feb 2025</c:v>
                </c:pt>
                <c:pt idx="9">
                  <c:v>Mar 2025</c:v>
                </c:pt>
                <c:pt idx="10">
                  <c:v>Apr 2025</c:v>
                </c:pt>
                <c:pt idx="11">
                  <c:v>May 2025</c:v>
                </c:pt>
                <c:pt idx="12">
                  <c:v>Jun 2025</c:v>
                </c:pt>
              </c:strCache>
            </c:strRef>
          </c:cat>
          <c:val>
            <c:numRef>
              <c:f>Dashboard!$F$30:$R$30</c:f>
              <c:numCache>
                <c:formatCode>\ #,##0;\(#,##0\)</c:formatCode>
                <c:ptCount val="13"/>
                <c:pt idx="0">
                  <c:v>225425.81</c:v>
                </c:pt>
                <c:pt idx="1">
                  <c:v>228932.37</c:v>
                </c:pt>
                <c:pt idx="2">
                  <c:v>249399.86</c:v>
                </c:pt>
                <c:pt idx="3">
                  <c:v>238967.54</c:v>
                </c:pt>
                <c:pt idx="4">
                  <c:v>233592.6</c:v>
                </c:pt>
                <c:pt idx="5">
                  <c:v>281485.78000000003</c:v>
                </c:pt>
                <c:pt idx="6">
                  <c:v>231380.9</c:v>
                </c:pt>
                <c:pt idx="7">
                  <c:v>309227.26</c:v>
                </c:pt>
                <c:pt idx="8">
                  <c:v>250432.95</c:v>
                </c:pt>
                <c:pt idx="9">
                  <c:v>252536.24</c:v>
                </c:pt>
                <c:pt idx="10">
                  <c:v>254208.91</c:v>
                </c:pt>
                <c:pt idx="11">
                  <c:v>229466.09</c:v>
                </c:pt>
                <c:pt idx="12">
                  <c:v>150323.96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7-42A4-B7AE-E5E8DCB86C56}"/>
            </c:ext>
          </c:extLst>
        </c:ser>
        <c:ser>
          <c:idx val="1"/>
          <c:order val="1"/>
          <c:tx>
            <c:strRef>
              <c:f>Dashboard!$E$31</c:f>
              <c:strCache>
                <c:ptCount val="1"/>
                <c:pt idx="0">
                  <c:v>PY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Dashboard!$F$29:$R$29</c:f>
              <c:strCache>
                <c:ptCount val="13"/>
                <c:pt idx="0">
                  <c:v>Jun 2024</c:v>
                </c:pt>
                <c:pt idx="1">
                  <c:v>Jul 2024</c:v>
                </c:pt>
                <c:pt idx="2">
                  <c:v>Aug 2024</c:v>
                </c:pt>
                <c:pt idx="3">
                  <c:v>Sep 2024</c:v>
                </c:pt>
                <c:pt idx="4">
                  <c:v>Oct 2024</c:v>
                </c:pt>
                <c:pt idx="5">
                  <c:v>Nov 2024</c:v>
                </c:pt>
                <c:pt idx="6">
                  <c:v>Dec 2024</c:v>
                </c:pt>
                <c:pt idx="7">
                  <c:v>Jan 2025</c:v>
                </c:pt>
                <c:pt idx="8">
                  <c:v>Feb 2025</c:v>
                </c:pt>
                <c:pt idx="9">
                  <c:v>Mar 2025</c:v>
                </c:pt>
                <c:pt idx="10">
                  <c:v>Apr 2025</c:v>
                </c:pt>
                <c:pt idx="11">
                  <c:v>May 2025</c:v>
                </c:pt>
                <c:pt idx="12">
                  <c:v>Jun 2025</c:v>
                </c:pt>
              </c:strCache>
            </c:strRef>
          </c:cat>
          <c:val>
            <c:numRef>
              <c:f>Dashboard!$F$31:$R$31</c:f>
              <c:numCache>
                <c:formatCode>\ #,##0;\(#,##0\)</c:formatCode>
                <c:ptCount val="13"/>
                <c:pt idx="0">
                  <c:v>179971.4</c:v>
                </c:pt>
                <c:pt idx="1">
                  <c:v>180835.58</c:v>
                </c:pt>
                <c:pt idx="2">
                  <c:v>190417.16</c:v>
                </c:pt>
                <c:pt idx="3">
                  <c:v>229868.26</c:v>
                </c:pt>
                <c:pt idx="4">
                  <c:v>211231.4</c:v>
                </c:pt>
                <c:pt idx="5">
                  <c:v>183334.22</c:v>
                </c:pt>
                <c:pt idx="6">
                  <c:v>249468.71</c:v>
                </c:pt>
                <c:pt idx="7">
                  <c:v>245679.3</c:v>
                </c:pt>
                <c:pt idx="8">
                  <c:v>250575.13</c:v>
                </c:pt>
                <c:pt idx="9">
                  <c:v>314432.53999999998</c:v>
                </c:pt>
                <c:pt idx="10">
                  <c:v>236795.11</c:v>
                </c:pt>
                <c:pt idx="11">
                  <c:v>237001.51</c:v>
                </c:pt>
                <c:pt idx="12">
                  <c:v>225425.81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7-42A4-B7AE-E5E8DCB8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0872383"/>
        <c:axId val="1090872863"/>
      </c:barChart>
      <c:catAx>
        <c:axId val="109087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872863"/>
        <c:crosses val="autoZero"/>
        <c:auto val="1"/>
        <c:lblAlgn val="ctr"/>
        <c:lblOffset val="100"/>
        <c:noMultiLvlLbl val="0"/>
      </c:catAx>
      <c:valAx>
        <c:axId val="109087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 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872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646112</xdr:colOff>
      <xdr:row>8</xdr:row>
      <xdr:rowOff>171978</xdr:rowOff>
    </xdr:from>
    <xdr:to>
      <xdr:col>28</xdr:col>
      <xdr:colOff>47625</xdr:colOff>
      <xdr:row>25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20F0C0-3796-2ACA-D32F-133FCFC601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666750</xdr:colOff>
      <xdr:row>9</xdr:row>
      <xdr:rowOff>11112</xdr:rowOff>
    </xdr:from>
    <xdr:to>
      <xdr:col>36</xdr:col>
      <xdr:colOff>0</xdr:colOff>
      <xdr:row>26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782420-1ECA-6F0B-7269-37BC8246AB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88">
  <rv s="0">
    <fb>30</fb>
    <v>8</v>
  </rv>
  <rv s="0">
    <fb>45838</fb>
    <v>9</v>
  </rv>
  <rv s="0">
    <fb>45809</fb>
    <v>9</v>
  </rv>
  <rv s="0">
    <fb>21</fb>
    <v>8</v>
  </rv>
  <rv s="1">
    <v>0</v>
    <v>Jun 2025</v>
    <v>4</v>
    <v>CalendarLtr</v>
    <v>5</v>
    <v>Jun 2025</v>
    <v>7</v>
    <v>0</v>
    <v>202506</v>
    <v>0</v>
    <v>1</v>
    <v>Period</v>
    <v>6</v>
    <v>6305</v>
    <v>L</v>
    <v>Jun 2025</v>
    <v>20250600</v>
    <v>2</v>
    <v>3</v>
  </rv>
  <rv s="2">
    <v>0</v>
    <v>Budget</v>
    <v>4</v>
    <v>Options</v>
    <v>5</v>
    <v>Budget</v>
    <v>11</v>
    <v>0</v>
    <v>BUD</v>
    <v>202301</v>
    <v>Scenario</v>
    <v>2</v>
    <v>2002</v>
    <v>L</v>
    <v>Budget</v>
    <v>2002</v>
    <v>202702</v>
    <v>Open</v>
    <v>Open</v>
  </rv>
  <rv s="2">
    <v>0</v>
    <v>Forecast</v>
    <v>4</v>
    <v>Options</v>
    <v>5</v>
    <v>Forecast</v>
    <v>11</v>
    <v>0</v>
    <v>FCT</v>
    <v>202301</v>
    <v>Scenario</v>
    <v>2</v>
    <v>2003</v>
    <v>L</v>
    <v>Forecast</v>
    <v>2003</v>
    <v>202702</v>
    <v>Open</v>
    <v>Open</v>
  </rv>
  <rv s="3">
    <v>0</v>
    <v>Current period</v>
    <v>4</v>
    <v>History</v>
    <v>5</v>
    <v>Current period</v>
    <v>0</v>
    <v>CUR</v>
    <v>Relative period</v>
    <v>7</v>
    <v>7001</v>
    <v>L</v>
    <v>Current period</v>
    <v>7001</v>
  </rv>
  <rv s="2">
    <v>0</v>
    <v>Actuals</v>
    <v>4</v>
    <v>Options</v>
    <v>5</v>
    <v>Actuals</v>
    <v>11</v>
    <v>0</v>
    <v>ACT</v>
    <v>190001</v>
    <v>Scenario</v>
    <v>2</v>
    <v>2001</v>
    <v>L</v>
    <v>Actuals</v>
    <v>2001</v>
    <v>209901</v>
    <v>Closed</v>
    <v>Closed</v>
  </rv>
  <rv s="0">
    <fb>45473</fb>
    <v>9</v>
  </rv>
  <rv s="0">
    <fb>45444</fb>
    <v>9</v>
  </rv>
  <rv s="0">
    <fb>20</fb>
    <v>8</v>
  </rv>
  <rv s="1">
    <v>0</v>
    <v>Jun 2024</v>
    <v>4</v>
    <v>CalendarLtr</v>
    <v>5</v>
    <v>Jun 2024</v>
    <v>7</v>
    <v>0</v>
    <v>202406</v>
    <v>0</v>
    <v>9</v>
    <v>Period</v>
    <v>6</v>
    <v>6293</v>
    <v>L</v>
    <v>Jun 2024</v>
    <v>20240600</v>
    <v>10</v>
    <v>11</v>
  </rv>
  <rv s="0">
    <fb>31</fb>
    <v>8</v>
  </rv>
  <rv s="0">
    <fb>45504</fb>
    <v>9</v>
  </rv>
  <rv s="0">
    <fb>45474</fb>
    <v>9</v>
  </rv>
  <rv s="0">
    <fb>23</fb>
    <v>8</v>
  </rv>
  <rv s="1">
    <v>0</v>
    <v>Jul 2024</v>
    <v>4</v>
    <v>CalendarLtr</v>
    <v>5</v>
    <v>Jul 2024</v>
    <v>7</v>
    <v>0</v>
    <v>202407</v>
    <v>13</v>
    <v>14</v>
    <v>Period</v>
    <v>6</v>
    <v>6294</v>
    <v>L</v>
    <v>Jul 2024</v>
    <v>20240700</v>
    <v>15</v>
    <v>16</v>
  </rv>
  <rv s="0">
    <fb>45535</fb>
    <v>9</v>
  </rv>
  <rv s="0">
    <fb>45505</fb>
    <v>9</v>
  </rv>
  <rv s="0">
    <fb>22</fb>
    <v>8</v>
  </rv>
  <rv s="1">
    <v>0</v>
    <v>Aug 2024</v>
    <v>4</v>
    <v>CalendarLtr</v>
    <v>5</v>
    <v>Aug 2024</v>
    <v>7</v>
    <v>0</v>
    <v>202408</v>
    <v>13</v>
    <v>18</v>
    <v>Period</v>
    <v>6</v>
    <v>6295</v>
    <v>L</v>
    <v>Aug 2024</v>
    <v>20240800</v>
    <v>19</v>
    <v>20</v>
  </rv>
  <rv s="0">
    <fb>45565</fb>
    <v>9</v>
  </rv>
  <rv s="0">
    <fb>45536</fb>
    <v>9</v>
  </rv>
  <rv s="1">
    <v>0</v>
    <v>Sep 2024</v>
    <v>4</v>
    <v>CalendarLtr</v>
    <v>5</v>
    <v>Sep 2024</v>
    <v>7</v>
    <v>0</v>
    <v>202409</v>
    <v>0</v>
    <v>22</v>
    <v>Period</v>
    <v>6</v>
    <v>6296</v>
    <v>L</v>
    <v>Sep 2024</v>
    <v>20240900</v>
    <v>23</v>
    <v>3</v>
  </rv>
  <rv s="0">
    <fb>45596</fb>
    <v>9</v>
  </rv>
  <rv s="0">
    <fb>45566</fb>
    <v>9</v>
  </rv>
  <rv s="1">
    <v>0</v>
    <v>Oct 2024</v>
    <v>4</v>
    <v>CalendarLtr</v>
    <v>5</v>
    <v>Oct 2024</v>
    <v>7</v>
    <v>0</v>
    <v>202410</v>
    <v>13</v>
    <v>25</v>
    <v>Period</v>
    <v>6</v>
    <v>6297</v>
    <v>L</v>
    <v>Oct 2024</v>
    <v>20241000</v>
    <v>26</v>
    <v>16</v>
  </rv>
  <rv s="0">
    <fb>45626</fb>
    <v>9</v>
  </rv>
  <rv s="0">
    <fb>45597</fb>
    <v>9</v>
  </rv>
  <rv s="1">
    <v>0</v>
    <v>Nov 2024</v>
    <v>4</v>
    <v>CalendarLtr</v>
    <v>5</v>
    <v>Nov 2024</v>
    <v>7</v>
    <v>0</v>
    <v>202411</v>
    <v>0</v>
    <v>28</v>
    <v>Period</v>
    <v>6</v>
    <v>6298</v>
    <v>L</v>
    <v>Nov 2024</v>
    <v>20241100</v>
    <v>29</v>
    <v>3</v>
  </rv>
  <rv s="0">
    <fb>45657</fb>
    <v>9</v>
  </rv>
  <rv s="0">
    <fb>45627</fb>
    <v>9</v>
  </rv>
  <rv s="1">
    <v>0</v>
    <v>Dec 2024</v>
    <v>4</v>
    <v>CalendarLtr</v>
    <v>5</v>
    <v>Dec 2024</v>
    <v>7</v>
    <v>0</v>
    <v>202412</v>
    <v>13</v>
    <v>31</v>
    <v>Period</v>
    <v>6</v>
    <v>6299</v>
    <v>L</v>
    <v>Dec 2024</v>
    <v>20241200</v>
    <v>32</v>
    <v>20</v>
  </rv>
  <rv s="0">
    <fb>45688</fb>
    <v>9</v>
  </rv>
  <rv s="0">
    <fb>45658</fb>
    <v>9</v>
  </rv>
  <rv s="1">
    <v>0</v>
    <v>Jan 2025</v>
    <v>4</v>
    <v>CalendarLtr</v>
    <v>5</v>
    <v>Jan 2025</v>
    <v>7</v>
    <v>0</v>
    <v>202501</v>
    <v>13</v>
    <v>34</v>
    <v>Period</v>
    <v>6</v>
    <v>6300</v>
    <v>L</v>
    <v>Jan 2025</v>
    <v>20250100</v>
    <v>35</v>
    <v>16</v>
  </rv>
  <rv s="0">
    <fb>28</fb>
    <v>8</v>
  </rv>
  <rv s="0">
    <fb>45716</fb>
    <v>9</v>
  </rv>
  <rv s="0">
    <fb>45689</fb>
    <v>9</v>
  </rv>
  <rv s="1">
    <v>0</v>
    <v>Feb 2025</v>
    <v>4</v>
    <v>CalendarLtr</v>
    <v>5</v>
    <v>Feb 2025</v>
    <v>7</v>
    <v>0</v>
    <v>202502</v>
    <v>37</v>
    <v>38</v>
    <v>Period</v>
    <v>6</v>
    <v>6301</v>
    <v>L</v>
    <v>Feb 2025</v>
    <v>20250200</v>
    <v>39</v>
    <v>11</v>
  </rv>
  <rv s="0">
    <fb>45747</fb>
    <v>9</v>
  </rv>
  <rv s="0">
    <fb>45717</fb>
    <v>9</v>
  </rv>
  <rv s="1">
    <v>0</v>
    <v>Mar 2025</v>
    <v>4</v>
    <v>CalendarLtr</v>
    <v>5</v>
    <v>Mar 2025</v>
    <v>7</v>
    <v>0</v>
    <v>202503</v>
    <v>13</v>
    <v>41</v>
    <v>Period</v>
    <v>6</v>
    <v>6302</v>
    <v>L</v>
    <v>Mar 2025</v>
    <v>20250300</v>
    <v>42</v>
    <v>3</v>
  </rv>
  <rv s="0">
    <fb>45777</fb>
    <v>9</v>
  </rv>
  <rv s="0">
    <fb>45748</fb>
    <v>9</v>
  </rv>
  <rv s="1">
    <v>0</v>
    <v>Apr 2025</v>
    <v>4</v>
    <v>CalendarLtr</v>
    <v>5</v>
    <v>Apr 2025</v>
    <v>7</v>
    <v>0</v>
    <v>202504</v>
    <v>0</v>
    <v>44</v>
    <v>Period</v>
    <v>6</v>
    <v>6303</v>
    <v>L</v>
    <v>Apr 2025</v>
    <v>20250400</v>
    <v>45</v>
    <v>20</v>
  </rv>
  <rv s="0">
    <fb>45808</fb>
    <v>9</v>
  </rv>
  <rv s="0">
    <fb>45778</fb>
    <v>9</v>
  </rv>
  <rv s="1">
    <v>0</v>
    <v>May 2025</v>
    <v>4</v>
    <v>CalendarLtr</v>
    <v>5</v>
    <v>May 2025</v>
    <v>7</v>
    <v>0</v>
    <v>202505</v>
    <v>13</v>
    <v>47</v>
    <v>Period</v>
    <v>6</v>
    <v>6304</v>
    <v>L</v>
    <v>May 2025</v>
    <v>20250500</v>
    <v>48</v>
    <v>20</v>
  </rv>
  <rv s="2">
    <v>0</v>
    <v>Actuals</v>
    <v>4</v>
    <v>Options</v>
    <v>12</v>
    <v>Actuals</v>
    <v>11</v>
    <v>0</v>
    <v>ACT</v>
    <v>190001</v>
    <v>Scenario</v>
    <v>2</v>
    <v>2001</v>
    <v>L</v>
    <v>Actuals</v>
    <v>2001</v>
    <v>209901</v>
    <v>Closed</v>
    <v>Closed</v>
  </rv>
  <rv s="0">
    <fb>45107</fb>
    <v>9</v>
  </rv>
  <rv s="0">
    <fb>45078</fb>
    <v>9</v>
  </rv>
  <rv s="1">
    <v>0</v>
    <v>Jun 2023</v>
    <v>4</v>
    <v>CalendarLtr</v>
    <v>5</v>
    <v>Jun 2023</v>
    <v>7</v>
    <v>0</v>
    <v>202306</v>
    <v>0</v>
    <v>51</v>
    <v>Period</v>
    <v>6</v>
    <v>6281</v>
    <v>L</v>
    <v>Jun 2023</v>
    <v>20230600</v>
    <v>52</v>
    <v>20</v>
  </rv>
  <rv s="0">
    <fb>45138</fb>
    <v>9</v>
  </rv>
  <rv s="0">
    <fb>45108</fb>
    <v>9</v>
  </rv>
  <rv s="1">
    <v>0</v>
    <v>Jul 2023</v>
    <v>4</v>
    <v>CalendarLtr</v>
    <v>5</v>
    <v>Jul 2023</v>
    <v>7</v>
    <v>0</v>
    <v>202307</v>
    <v>13</v>
    <v>54</v>
    <v>Period</v>
    <v>6</v>
    <v>6282</v>
    <v>L</v>
    <v>Jul 2023</v>
    <v>20230700</v>
    <v>55</v>
    <v>3</v>
  </rv>
  <rv s="0">
    <fb>45169</fb>
    <v>9</v>
  </rv>
  <rv s="0">
    <fb>45139</fb>
    <v>9</v>
  </rv>
  <rv s="1">
    <v>0</v>
    <v>Aug 2023</v>
    <v>4</v>
    <v>CalendarLtr</v>
    <v>5</v>
    <v>Aug 2023</v>
    <v>7</v>
    <v>0</v>
    <v>202308</v>
    <v>13</v>
    <v>57</v>
    <v>Period</v>
    <v>6</v>
    <v>6283</v>
    <v>L</v>
    <v>Aug 2023</v>
    <v>20230800</v>
    <v>58</v>
    <v>16</v>
  </rv>
  <rv s="0">
    <fb>45199</fb>
    <v>9</v>
  </rv>
  <rv s="0">
    <fb>45170</fb>
    <v>9</v>
  </rv>
  <rv s="1">
    <v>0</v>
    <v>Sep 2023</v>
    <v>4</v>
    <v>CalendarLtr</v>
    <v>5</v>
    <v>Sep 2023</v>
    <v>7</v>
    <v>0</v>
    <v>202309</v>
    <v>0</v>
    <v>60</v>
    <v>Period</v>
    <v>6</v>
    <v>6284</v>
    <v>L</v>
    <v>Sep 2023</v>
    <v>20230900</v>
    <v>61</v>
    <v>3</v>
  </rv>
  <rv s="0">
    <fb>45230</fb>
    <v>9</v>
  </rv>
  <rv s="0">
    <fb>45200</fb>
    <v>9</v>
  </rv>
  <rv s="1">
    <v>0</v>
    <v>Oct 2023</v>
    <v>4</v>
    <v>CalendarLtr</v>
    <v>5</v>
    <v>Oct 2023</v>
    <v>7</v>
    <v>0</v>
    <v>202310</v>
    <v>13</v>
    <v>63</v>
    <v>Period</v>
    <v>6</v>
    <v>6285</v>
    <v>L</v>
    <v>Oct 2023</v>
    <v>20231000</v>
    <v>64</v>
    <v>20</v>
  </rv>
  <rv s="0">
    <fb>45260</fb>
    <v>9</v>
  </rv>
  <rv s="0">
    <fb>45231</fb>
    <v>9</v>
  </rv>
  <rv s="1">
    <v>0</v>
    <v>Nov 2023</v>
    <v>4</v>
    <v>CalendarLtr</v>
    <v>5</v>
    <v>Nov 2023</v>
    <v>7</v>
    <v>0</v>
    <v>202311</v>
    <v>0</v>
    <v>66</v>
    <v>Period</v>
    <v>6</v>
    <v>6286</v>
    <v>L</v>
    <v>Nov 2023</v>
    <v>20231100</v>
    <v>67</v>
    <v>20</v>
  </rv>
  <rv s="0">
    <fb>45291</fb>
    <v>9</v>
  </rv>
  <rv s="0">
    <fb>45261</fb>
    <v>9</v>
  </rv>
  <rv s="1">
    <v>0</v>
    <v>Dec 2023</v>
    <v>4</v>
    <v>CalendarLtr</v>
    <v>5</v>
    <v>Dec 2023</v>
    <v>7</v>
    <v>0</v>
    <v>202312</v>
    <v>13</v>
    <v>69</v>
    <v>Period</v>
    <v>6</v>
    <v>6287</v>
    <v>L</v>
    <v>Dec 2023</v>
    <v>20231200</v>
    <v>70</v>
    <v>3</v>
  </rv>
  <rv s="0">
    <fb>45322</fb>
    <v>9</v>
  </rv>
  <rv s="0">
    <fb>45292</fb>
    <v>9</v>
  </rv>
  <rv s="1">
    <v>0</v>
    <v>Jan 2024</v>
    <v>4</v>
    <v>CalendarLtr</v>
    <v>5</v>
    <v>Jan 2024</v>
    <v>7</v>
    <v>0</v>
    <v>202401</v>
    <v>13</v>
    <v>72</v>
    <v>Period</v>
    <v>6</v>
    <v>6288</v>
    <v>L</v>
    <v>Jan 2024</v>
    <v>20240100</v>
    <v>73</v>
    <v>16</v>
  </rv>
  <rv s="0">
    <fb>29</fb>
    <v>8</v>
  </rv>
  <rv s="0">
    <fb>45351</fb>
    <v>9</v>
  </rv>
  <rv s="0">
    <fb>45323</fb>
    <v>9</v>
  </rv>
  <rv s="1">
    <v>0</v>
    <v>Feb 2024</v>
    <v>4</v>
    <v>CalendarLtr</v>
    <v>5</v>
    <v>Feb 2024</v>
    <v>7</v>
    <v>0</v>
    <v>202402</v>
    <v>75</v>
    <v>76</v>
    <v>Period</v>
    <v>6</v>
    <v>6289</v>
    <v>L</v>
    <v>Feb 2024</v>
    <v>20240200</v>
    <v>77</v>
    <v>3</v>
  </rv>
  <rv s="0">
    <fb>45382</fb>
    <v>9</v>
  </rv>
  <rv s="0">
    <fb>45352</fb>
    <v>9</v>
  </rv>
  <rv s="1">
    <v>0</v>
    <v>Mar 2024</v>
    <v>4</v>
    <v>CalendarLtr</v>
    <v>5</v>
    <v>Mar 2024</v>
    <v>7</v>
    <v>0</v>
    <v>202403</v>
    <v>13</v>
    <v>79</v>
    <v>Period</v>
    <v>6</v>
    <v>6290</v>
    <v>L</v>
    <v>Mar 2024</v>
    <v>20240300</v>
    <v>80</v>
    <v>3</v>
  </rv>
  <rv s="0">
    <fb>45412</fb>
    <v>9</v>
  </rv>
  <rv s="0">
    <fb>45383</fb>
    <v>9</v>
  </rv>
  <rv s="1">
    <v>0</v>
    <v>Apr 2024</v>
    <v>4</v>
    <v>CalendarLtr</v>
    <v>5</v>
    <v>Apr 2024</v>
    <v>7</v>
    <v>0</v>
    <v>202404</v>
    <v>0</v>
    <v>82</v>
    <v>Period</v>
    <v>6</v>
    <v>6291</v>
    <v>L</v>
    <v>Apr 2024</v>
    <v>20240400</v>
    <v>83</v>
    <v>20</v>
  </rv>
  <rv s="0">
    <fb>45443</fb>
    <v>9</v>
  </rv>
  <rv s="0">
    <fb>45413</fb>
    <v>9</v>
  </rv>
  <rv s="1">
    <v>0</v>
    <v>May 2024</v>
    <v>4</v>
    <v>CalendarLtr</v>
    <v>5</v>
    <v>May 2024</v>
    <v>7</v>
    <v>0</v>
    <v>202405</v>
    <v>13</v>
    <v>85</v>
    <v>Period</v>
    <v>6</v>
    <v>6292</v>
    <v>L</v>
    <v>May 2024</v>
    <v>20240500</v>
    <v>86</v>
    <v>16</v>
  </rv>
  <rv s="0">
    <fb>-1</fb>
    <v>15</v>
  </rv>
  <rv s="4">
    <v>0</v>
    <v>SALES BAR</v>
    <v>4</v>
    <v>Layer</v>
    <v>5</v>
    <v>SALES BAR</v>
    <v>14</v>
    <v>0</v>
    <v>10030000</v>
    <v>SALES BAR</v>
    <v>Sales GST</v>
    <v>Account</v>
    <v>8</v>
    <v>101471</v>
    <v>TOTAL INCOME</v>
    <v>Eden Sports &amp; Recreation Club (10030000)</v>
    <v>L</v>
    <v>SALES BAR</v>
    <v>88</v>
    <v>1</v>
    <v>OUTPUT</v>
  </rv>
  <rv s="3">
    <v>0</v>
    <v>Year to date</v>
    <v>4</v>
    <v>History</v>
    <v>5</v>
    <v>Year to date</v>
    <v>0</v>
    <v>YTD</v>
    <v>Relative period</v>
    <v>7</v>
    <v>7002</v>
    <v>L</v>
    <v>Year to date</v>
    <v>7002</v>
  </rv>
  <rv s="5">
    <v>0</v>
    <v>BAR GROSS MARGIN</v>
    <v>4</v>
    <v>Layer</v>
    <v>5</v>
    <v>BAR GROSS MARGIN</v>
    <v>17</v>
    <v>2</v>
    <v>a72a29ff-c97e-4c07-b9c8-13df0dbbcf57</v>
    <v>Account</v>
    <v>8</v>
    <v>102028</v>
    <v>R</v>
    <v>BAR GROSS MARGIN</v>
    <v>88</v>
    <v>1</v>
  </rv>
  <rv s="0">
    <fb>1</fb>
    <v>15</v>
  </rv>
  <rv s="5">
    <v>0</v>
    <v>BAR PAYROLL</v>
    <v>4</v>
    <v>Layer</v>
    <v>5</v>
    <v>BAR PAYROLL</v>
    <v>17</v>
    <v>5</v>
    <v>32b37458-e580-4529-ac5c-f10c062e8a08</v>
    <v>Account</v>
    <v>8</v>
    <v>102033</v>
    <v>R</v>
    <v>BAR PAYROLL</v>
    <v>92</v>
    <v>1</v>
  </rv>
  <rv s="5">
    <v>0</v>
    <v>POKER MACHINE INCOME</v>
    <v>4</v>
    <v>Layer</v>
    <v>5</v>
    <v>POKER MACHINE INCOME</v>
    <v>17</v>
    <v>1</v>
    <v>5A177FF7-C0A6-4F06-A074-CE57F42AF4FF</v>
    <v>Account</v>
    <v>8</v>
    <v>101986</v>
    <v>R</v>
    <v>POKER MACHINE INCOME</v>
    <v>88</v>
    <v>1</v>
  </rv>
  <rv s="5">
    <v>0</v>
    <v>OVERHEAD EXPENSES</v>
    <v>4</v>
    <v>Layer</v>
    <v>5</v>
    <v>OVERHEAD EXPENSES</v>
    <v>17</v>
    <v>22</v>
    <v>EXP</v>
    <v>Account</v>
    <v>8</v>
    <v>101452</v>
    <v>R</v>
    <v>OVERHEAD EXPENSES</v>
    <v>92</v>
    <v>9</v>
  </rv>
  <rv s="5">
    <v>0</v>
    <v>DEPRECIATION P&amp;L</v>
    <v>4</v>
    <v>Layer</v>
    <v>5</v>
    <v>DEPRECIATION P&amp;L</v>
    <v>17</v>
    <v>14</v>
    <v>e0b8ba36-7453-49e4-8b64-d6467dd20a95</v>
    <v>Account</v>
    <v>8</v>
    <v>102029</v>
    <v>R</v>
    <v>DEPRECIATION P&amp;L</v>
    <v>92</v>
    <v>1</v>
  </rv>
  <rv s="3">
    <v>0</v>
    <v>TOTAL WAGES</v>
    <v>4</v>
    <v>Layer</v>
    <v>5</v>
    <v>TOTAL WAGES</v>
    <v>0</v>
    <v>TOTAL WAGES</v>
    <v>Account[KPI TOTALS]</v>
    <v>11000</v>
    <v>-1100052368</v>
    <v>L</v>
    <v>TOTAL WAGES</v>
    <v>0</v>
  </rv>
  <rv s="5">
    <v>0</v>
    <v>EBITDA</v>
    <v>4</v>
    <v>Layer</v>
    <v>5</v>
    <v>EBITDA</v>
    <v>17</v>
    <v>1</v>
    <v>EBITDA</v>
    <v>Account</v>
    <v>8</v>
    <v>101449</v>
    <v>R</v>
    <v>EBITDA</v>
    <v>88</v>
    <v>2</v>
  </rv>
  <rv s="5">
    <v>0</v>
    <v>NET PROFIT</v>
    <v>4</v>
    <v>Layer</v>
    <v>5</v>
    <v>NET PROFIT</v>
    <v>17</v>
    <v>1</v>
    <v>NPAT</v>
    <v>Account</v>
    <v>8</v>
    <v>101466</v>
    <v>R</v>
    <v>NET PROFIT</v>
    <v>88</v>
    <v>1</v>
  </rv>
  <rv s="3">
    <v>0</v>
    <v>Closing Balance Reporting</v>
    <v>4</v>
    <v>Autosum</v>
    <v>5</v>
    <v>Closing Balance Reporting</v>
    <v>0</v>
    <v>CBALRPT</v>
    <v>Measure</v>
    <v>1</v>
    <v>1007</v>
    <v>L</v>
    <v>Closing Balance Reporting</v>
    <v>1626</v>
  </rv>
  <rv s="5">
    <v>0</v>
    <v>BANK ACCOUNTS</v>
    <v>4</v>
    <v>Layer</v>
    <v>5</v>
    <v>BANK ACCOUNTS</v>
    <v>17</v>
    <v>22</v>
    <v>82a48db9-37c6-4220-ba88-f17139221740</v>
    <v>Account</v>
    <v>8</v>
    <v>102035</v>
    <v>R</v>
    <v>BANK ACCOUNTS</v>
    <v>92</v>
    <v>4</v>
  </rv>
  <rv s="5">
    <v>0</v>
    <v>LOANS AND LEASES CURRENT</v>
    <v>4</v>
    <v>Layer</v>
    <v>5</v>
    <v>LOANS AND LEASES CURRENT</v>
    <v>17</v>
    <v>14</v>
    <v>ac5e6063-aa8c-41d4-8dcc-47432b2e51a9</v>
    <v>Account</v>
    <v>8</v>
    <v>102046</v>
    <v>R</v>
    <v>LOANS AND LEASES CURRENT</v>
    <v>88</v>
    <v>1</v>
  </rv>
  <rv s="5">
    <v>0</v>
    <v>LOANS AND LEASES NON CURRENT</v>
    <v>4</v>
    <v>Layer</v>
    <v>5</v>
    <v>LOANS AND LEASES NON CURRENT</v>
    <v>17</v>
    <v>10</v>
    <v>de7e12eb-6b74-42b9-9d88-ba5f0995d104</v>
    <v>Account</v>
    <v>8</v>
    <v>102049</v>
    <v>R</v>
    <v>LOANS AND LEASES NON CURRENT</v>
    <v>88</v>
    <v>2</v>
  </rv>
  <rv s="5">
    <v>0</v>
    <v>CURRENT ASSETS</v>
    <v>4</v>
    <v>Layer</v>
    <v>5</v>
    <v>CURRENT ASSETS</v>
    <v>17</v>
    <v>5</v>
    <v>ASS.CUR</v>
    <v>Account</v>
    <v>8</v>
    <v>101445</v>
    <v>R</v>
    <v>CURRENT ASSETS</v>
    <v>92</v>
    <v>2</v>
  </rv>
  <rv s="5">
    <v>0</v>
    <v>CURRENT LIABILITIES</v>
    <v>4</v>
    <v>Layer</v>
    <v>5</v>
    <v>CURRENT LIABILITIES</v>
    <v>17</v>
    <v>7</v>
    <v>LIA.CUR</v>
    <v>Account</v>
    <v>8</v>
    <v>101459</v>
    <v>R</v>
    <v>CURRENT LIABILITIES</v>
    <v>88</v>
    <v>1</v>
  </rv>
  <rv s="5">
    <v>0</v>
    <v>BAR SALES</v>
    <v>4</v>
    <v>Layer</v>
    <v>5</v>
    <v>BAR SALES</v>
    <v>17</v>
    <v>2</v>
    <v>334B1629-C87E-49FA-B023-743113E39A37</v>
    <v>Account</v>
    <v>8</v>
    <v>101974</v>
    <v>R</v>
    <v>BAR SALES</v>
    <v>88</v>
    <v>1</v>
  </rv>
  <rv s="5">
    <v>0</v>
    <v>BAR COGS</v>
    <v>4</v>
    <v>Layer</v>
    <v>5</v>
    <v>BAR COGS</v>
    <v>17</v>
    <v>9</v>
    <v>2739BA85-6B40-44A4-88F7-2E509AEAF7E9</v>
    <v>Account</v>
    <v>8</v>
    <v>101975</v>
    <v>R</v>
    <v>BAR COGS</v>
    <v>92</v>
    <v>2</v>
  </rv>
  <rv s="5">
    <v>0</v>
    <v>BAR STAFF COSTS</v>
    <v>4</v>
    <v>Layer</v>
    <v>5</v>
    <v>BAR STAFF COSTS</v>
    <v>17</v>
    <v>5</v>
    <v>1b8ce7e4-24da-4848-9d4a-394e66e57ef8</v>
    <v>Account</v>
    <v>8</v>
    <v>102034</v>
    <v>R</v>
    <v>BAR STAFF COSTS</v>
    <v>88</v>
    <v>2</v>
  </rv>
  <rv s="5">
    <v>0</v>
    <v>BAR DIRECT COSTS</v>
    <v>4</v>
    <v>Layer</v>
    <v>5</v>
    <v>BAR DIRECT COSTS</v>
    <v>17</v>
    <v>5</v>
    <v>5AFB4719-6E42-489A-B42E-1835133016D9</v>
    <v>Account</v>
    <v>8</v>
    <v>101996</v>
    <v>R</v>
    <v>BAR DIRECT COSTS</v>
    <v>92</v>
    <v>2</v>
  </rv>
  <rv s="5">
    <v>0</v>
    <v>BAR CONTRIBUTION</v>
    <v>4</v>
    <v>Layer</v>
    <v>5</v>
    <v>BAR CONTRIBUTION</v>
    <v>17</v>
    <v>2</v>
    <v>B2AE6DC6-2511-4C07-A4EF-B9BE91B55D57</v>
    <v>Account</v>
    <v>8</v>
    <v>101973</v>
    <v>R</v>
    <v>BAR CONTRIBUTION</v>
    <v>88</v>
    <v>1</v>
  </rv>
  <rv s="5">
    <v>0</v>
    <v>POKER MACHINE EXPENSES</v>
    <v>4</v>
    <v>Layer</v>
    <v>5</v>
    <v>POKER MACHINE EXPENSES</v>
    <v>17</v>
    <v>17</v>
    <v>9F79C9F4-E4D9-4751-9B88-E98AE35310E6</v>
    <v>Account</v>
    <v>8</v>
    <v>101987</v>
    <v>R</v>
    <v>POKER MACHINE EXPENSES</v>
    <v>92</v>
    <v>2</v>
  </rv>
  <rv s="5">
    <v>0</v>
    <v>POKER MACHINE GROSS PROFIT</v>
    <v>4</v>
    <v>Layer</v>
    <v>5</v>
    <v>POKER MACHINE GROSS PROFIT</v>
    <v>17</v>
    <v>2</v>
    <v>E46FB706-BCE1-435F-8CE0-3AADBF32B706</v>
    <v>Account</v>
    <v>8</v>
    <v>101985</v>
    <v>R</v>
    <v>POKER MACHINE GROSS PROFIT</v>
    <v>88</v>
    <v>2</v>
  </rv>
  <rv s="5">
    <v>0</v>
    <v>GREENS INCOME</v>
    <v>4</v>
    <v>Layer</v>
    <v>5</v>
    <v>GREENS INCOME</v>
    <v>17</v>
    <v>7</v>
    <v>57D8FB3A-AAD4-4585-94B5-4553481EA666</v>
    <v>Account</v>
    <v>8</v>
    <v>101989</v>
    <v>R</v>
    <v>GREENS INCOME</v>
    <v>88</v>
    <v>1</v>
  </rv>
  <rv s="5">
    <v>0</v>
    <v>GREENS EXPENSES</v>
    <v>4</v>
    <v>Layer</v>
    <v>5</v>
    <v>GREENS EXPENSES</v>
    <v>17</v>
    <v>25</v>
    <v>3EE362F2-B4A7-43AF-A995-81636C79B939</v>
    <v>Account</v>
    <v>8</v>
    <v>101990</v>
    <v>R</v>
    <v>GREENS EXPENSES</v>
    <v>92</v>
    <v>2</v>
  </rv>
  <rv s="5">
    <v>0</v>
    <v>GREENS GROSS PROFIT</v>
    <v>4</v>
    <v>Layer</v>
    <v>5</v>
    <v>GREENS GROSS PROFIT</v>
    <v>17</v>
    <v>2</v>
    <v>7BAD0803-A9F6-4612-ACA5-5C0D2808B8F1</v>
    <v>Account</v>
    <v>8</v>
    <v>101988</v>
    <v>R</v>
    <v>GREENS GROSS PROFIT</v>
    <v>88</v>
    <v>6</v>
  </rv>
  <rv s="5">
    <v>0</v>
    <v>RAFFLE AND BINGO INCOME</v>
    <v>4</v>
    <v>Layer</v>
    <v>5</v>
    <v>RAFFLE AND BINGO INCOME</v>
    <v>17</v>
    <v>4</v>
    <v>8DC44727-D224-4718-B3DA-046E6D342F15</v>
    <v>Account</v>
    <v>8</v>
    <v>101992</v>
    <v>R</v>
    <v>RAFFLE AND BINGO INCOME</v>
    <v>88</v>
    <v>1</v>
  </rv>
  <rv s="5">
    <v>0</v>
    <v>RAFFLE AND BINGO EXPENSE</v>
    <v>4</v>
    <v>Layer</v>
    <v>5</v>
    <v>RAFFLE AND BINGO EXPENSE</v>
    <v>17</v>
    <v>8</v>
    <v>0CFA5E36-2E5D-4049-BA05-2A31D6074815</v>
    <v>Account</v>
    <v>8</v>
    <v>101993</v>
    <v>R</v>
    <v>RAFFLE AND BINGO EXPENSE</v>
    <v>92</v>
    <v>2</v>
  </rv>
  <rv s="5">
    <v>0</v>
    <v>RAFFLE AND BINGO GROSS PROFIT</v>
    <v>4</v>
    <v>Layer</v>
    <v>5</v>
    <v>RAFFLE AND BINGO GROSS PROFIT</v>
    <v>17</v>
    <v>2</v>
    <v>8DCB2023-1CD8-4D2F-9AAD-35F44D9831A7</v>
    <v>Account</v>
    <v>8</v>
    <v>101991</v>
    <v>R</v>
    <v>RAFFLE AND BINGO GROSS PROFIT</v>
    <v>92</v>
    <v>7</v>
  </rv>
  <rv s="5">
    <v>0</v>
    <v>TAB AND KENO INCOME</v>
    <v>4</v>
    <v>Layer</v>
    <v>5</v>
    <v>TAB AND KENO INCOME</v>
    <v>17</v>
    <v>2</v>
    <v>F22862E7-EA73-44AD-962F-EB20A05A3767</v>
    <v>Account</v>
    <v>8</v>
    <v>101983</v>
    <v>R</v>
    <v>TAB AND KENO INCOME</v>
    <v>88</v>
    <v>1</v>
  </rv>
  <rv s="5">
    <v>0</v>
    <v>TAB AND KENO COSTS</v>
    <v>4</v>
    <v>Layer</v>
    <v>5</v>
    <v>TAB AND KENO COSTS</v>
    <v>17</v>
    <v>24</v>
    <v>2E9D336D-BA9B-42E3-9590-A2A51463B5E2</v>
    <v>Account</v>
    <v>8</v>
    <v>101984</v>
    <v>R</v>
    <v>TAB AND KENO COSTS</v>
    <v>92</v>
    <v>2</v>
  </rv>
  <rv s="5">
    <v>0</v>
    <v>TAB AND KENO GROSS PROFIT</v>
    <v>4</v>
    <v>Layer</v>
    <v>5</v>
    <v>TAB AND KENO GROSS PROFIT</v>
    <v>17</v>
    <v>2</v>
    <v>3D247154-826F-416D-A0A9-73B2732CB799</v>
    <v>Account</v>
    <v>8</v>
    <v>101982</v>
    <v>R</v>
    <v>TAB AND KENO GROSS PROFIT</v>
    <v>88</v>
    <v>5</v>
  </rv>
  <rv s="5">
    <v>0</v>
    <v>PRO SHOP SALES</v>
    <v>4</v>
    <v>Layer</v>
    <v>5</v>
    <v>PRO SHOP SALES</v>
    <v>17</v>
    <v>4</v>
    <v>92FADA28-2BAB-4C3B-B159-58B8EECDA346</v>
    <v>Account</v>
    <v>8</v>
    <v>101977</v>
    <v>R</v>
    <v>PRO SHOP SALES</v>
    <v>88</v>
    <v>1</v>
  </rv>
  <rv s="5">
    <v>0</v>
    <v>PRO SHOP COST OF SALES</v>
    <v>4</v>
    <v>Layer</v>
    <v>5</v>
    <v>PRO SHOP COST OF SALES</v>
    <v>17</v>
    <v>16</v>
    <v>B4915831-8BCA-44D3-B234-87525828C8F5</v>
    <v>Account</v>
    <v>8</v>
    <v>101978</v>
    <v>R</v>
    <v>PRO SHOP COST OF SALES</v>
    <v>92</v>
    <v>2</v>
  </rv>
  <rv s="5">
    <v>0</v>
    <v>PRO SHOP GROSS PROFIT</v>
    <v>4</v>
    <v>Layer</v>
    <v>5</v>
    <v>PRO SHOP GROSS PROFIT</v>
    <v>17</v>
    <v>2</v>
    <v>5CBDEC9A-4BD7-48A7-9007-5EDD95C80153</v>
    <v>Account</v>
    <v>8</v>
    <v>101976</v>
    <v>R</v>
    <v>PRO SHOP GROSS PROFIT</v>
    <v>88</v>
    <v>3</v>
  </rv>
  <rv s="5">
    <v>0</v>
    <v>RESTAURANT INCOME</v>
    <v>4</v>
    <v>Layer</v>
    <v>5</v>
    <v>RESTAURANT INCOME</v>
    <v>17</v>
    <v>9</v>
    <v>52049DFF-7838-4ADC-ABCD-863EF9E6CBF2</v>
    <v>Account</v>
    <v>8</v>
    <v>101980</v>
    <v>R</v>
    <v>RESTAURANT INCOME</v>
    <v>88</v>
    <v>1</v>
  </rv>
  <rv s="5">
    <v>0</v>
    <v>RESTAURANT EXPENSES</v>
    <v>4</v>
    <v>Layer</v>
    <v>5</v>
    <v>RESTAURANT EXPENSES</v>
    <v>17</v>
    <v>19</v>
    <v>57B6447D-4188-41A1-B6FB-D319AE9E940E</v>
    <v>Account</v>
    <v>8</v>
    <v>101981</v>
    <v>R</v>
    <v>RESTAURANT EXPENSES</v>
    <v>92</v>
    <v>2</v>
  </rv>
  <rv s="5">
    <v>0</v>
    <v>RESTAURANT GROSS PROFIT</v>
    <v>4</v>
    <v>Layer</v>
    <v>5</v>
    <v>RESTAURANT GROSS PROFIT</v>
    <v>17</v>
    <v>2</v>
    <v>6369C4DE-231F-44CA-AFE3-8A87170335FD</v>
    <v>Account</v>
    <v>8</v>
    <v>101979</v>
    <v>R</v>
    <v>RESTAURANT GROSS PROFIT</v>
    <v>88</v>
    <v>4</v>
  </rv>
  <rv s="6">
    <v>0</v>
    <v>OTHER REVENUE</v>
    <v>4</v>
    <v>Layer</v>
    <v>5</v>
    <v>OTHER REVENUE</v>
    <v>19</v>
    <v>24</v>
    <v>REV</v>
    <v>Bank</v>
    <v>Account</v>
    <v>8</v>
    <v>101468</v>
    <v>R</v>
    <v>OTHER REVENUE</v>
    <v>88</v>
    <v>8</v>
  </rv>
  <rv s="3">
    <v>0</v>
    <v>TOTAL INCOME</v>
    <v>4</v>
    <v>Layer</v>
    <v>5</v>
    <v>TOTAL INCOME</v>
    <v>0</v>
    <v>TOTAL INCOME</v>
    <v>Account[KPI TOTALS]</v>
    <v>11000</v>
    <v>-1100042884</v>
    <v>L</v>
    <v>TOTAL INCOME</v>
    <v>0</v>
  </rv>
  <rv s="5">
    <v>0</v>
    <v>EBIT</v>
    <v>4</v>
    <v>Layer</v>
    <v>5</v>
    <v>EBIT</v>
    <v>17</v>
    <v>2</v>
    <v>EBIT</v>
    <v>Account</v>
    <v>8</v>
    <v>101448</v>
    <v>R</v>
    <v>EBIT</v>
    <v>88</v>
    <v>2</v>
  </rv>
  <rv s="5">
    <v>0</v>
    <v>INTEREST EXPENSE</v>
    <v>4</v>
    <v>Layer</v>
    <v>5</v>
    <v>INTEREST EXPENSE</v>
    <v>17</v>
    <v>3</v>
    <v>9E16CF68-5838-408A-8E9A-89AE76A7F5B8</v>
    <v>Account</v>
    <v>8</v>
    <v>102009</v>
    <v>R</v>
    <v>INTEREST EXPENSE</v>
    <v>88</v>
    <v>1</v>
  </rv>
  <rv s="4">
    <v>0</v>
    <v>REBATES FOSTERS/CCAA</v>
    <v>4</v>
    <v>Layer</v>
    <v>5</v>
    <v>REBATES FOSTERS/CCAA</v>
    <v>14</v>
    <v>0</v>
    <v>10030002</v>
    <v>REBATES FOSTERS/CCAA</v>
    <v>Sales GST</v>
    <v>Account</v>
    <v>8</v>
    <v>101472</v>
    <v>TOTAL INCOME</v>
    <v>Eden Sports &amp; Recreation Club (10030002)</v>
    <v>L</v>
    <v>REBATES FOSTERS/CCAA</v>
    <v>88</v>
    <v>2</v>
    <v>OUTPUT</v>
  </rv>
  <rv s="4">
    <v>0</v>
    <v>Opening Stock P&amp;L</v>
    <v>20</v>
    <v>Layer</v>
    <v>5</v>
    <v>Opening Stock P&amp;L</v>
    <v>14</v>
    <v>0</v>
    <v>10092010</v>
    <v>Opening Stock P&amp;L</v>
    <v>Operation cost No GST</v>
    <v>Account</v>
    <v>8</v>
    <v>101481</v>
    <v/>
    <v>Eden Sports &amp; Recreation Club (10092010)</v>
    <v>L</v>
    <v>Opening Stock P&amp;L</v>
    <v>92</v>
    <v>1</v>
    <v>BASEXCLUDED</v>
  </rv>
  <rv s="4">
    <v>0</v>
    <v>Closing Stock P&amp;L</v>
    <v>20</v>
    <v>Layer</v>
    <v>5</v>
    <v>Closing Stock P&amp;L</v>
    <v>14</v>
    <v>0</v>
    <v>10092020</v>
    <v>Closing Stock P&amp;L</v>
    <v>Operation cost No GST</v>
    <v>Account</v>
    <v>8</v>
    <v>101482</v>
    <v/>
    <v>Eden Sports &amp; Recreation Club (10092020)</v>
    <v>L</v>
    <v>Closing Stock P&amp;L</v>
    <v>92</v>
    <v>2</v>
    <v>BASEXCLUDED</v>
  </rv>
  <rv s="4">
    <v>0</v>
    <v>PURCH BAR LIQUOR</v>
    <v>20</v>
    <v>Layer</v>
    <v>5</v>
    <v>PURCH BAR LIQUOR</v>
    <v>14</v>
    <v>0</v>
    <v>10080001</v>
    <v>PURCH BAR LIQUOR</v>
    <v>Operation Cost GST</v>
    <v>Account</v>
    <v>8</v>
    <v>101474</v>
    <v/>
    <v>Eden Sports &amp; Recreation Club (10080001)</v>
    <v>L</v>
    <v>PURCH BAR LIQUOR</v>
    <v>92</v>
    <v>4</v>
    <v>INPUT</v>
  </rv>
  <rv s="4">
    <v>0</v>
    <v>PURCH BAR  OTHER</v>
    <v>20</v>
    <v>Layer</v>
    <v>5</v>
    <v>PURCH BAR  OTHER</v>
    <v>14</v>
    <v>0</v>
    <v>10080003</v>
    <v>PURCH BAR OTHER</v>
    <v>Operation Cost GST</v>
    <v>Account</v>
    <v>8</v>
    <v>101476</v>
    <v/>
    <v>Eden Sports &amp; Recreation Club (10080003)</v>
    <v>L</v>
    <v>PURCH BAR  OTHER</v>
    <v>92</v>
    <v>6</v>
    <v>INPUT</v>
  </rv>
  <rv s="4">
    <v>0</v>
    <v>PURCH BAR FREIGHT (10080002)</v>
    <v>20</v>
    <v>Layer</v>
    <v>5</v>
    <v>PURCH BAR FREIGHT (10080002)</v>
    <v>14</v>
    <v>0</v>
    <v>10080002</v>
    <v>PURCH BAR FREIGHT</v>
    <v>Operation Cost GST</v>
    <v>Account</v>
    <v>8</v>
    <v>101475</v>
    <v/>
    <v>Eden Sports &amp; Recreation Club (10080002)</v>
    <v>L</v>
    <v>PURCH BAR FREIGHT (10080002)</v>
    <v>92</v>
    <v>5</v>
    <v>INPUT</v>
  </rv>
  <rv s="4">
    <v>0</v>
    <v>PURCH BAR LIQ  NO GST</v>
    <v>20</v>
    <v>Layer</v>
    <v>5</v>
    <v>PURCH BAR LIQ  NO GST</v>
    <v>14</v>
    <v>0</v>
    <v>10080004</v>
    <v>PURCH BAR LIQ  NO GST</v>
    <v>Operation cost No GST</v>
    <v>Account</v>
    <v>8</v>
    <v>101477</v>
    <v/>
    <v>Eden Sports &amp; Recreation Club (10080004)</v>
    <v>L</v>
    <v>PURCH BAR LIQ  NO GST</v>
    <v>92</v>
    <v>3</v>
    <v>BASEXCLUDED</v>
  </rv>
  <rv s="4">
    <v>0</v>
    <v>PURCH BAR FREIGHT</v>
    <v>20</v>
    <v>Layer</v>
    <v>5</v>
    <v>PURCH BAR FREIGHT</v>
    <v>14</v>
    <v>0</v>
    <v>10080005</v>
    <v>PURCH BAR FREIGHT</v>
    <v>Operation Cost GST</v>
    <v>Account</v>
    <v>8</v>
    <v>101478</v>
    <v/>
    <v>Eden Sports &amp; Recreation Club (10080005)</v>
    <v>L</v>
    <v>PURCH BAR FREIGHT</v>
    <v>92</v>
    <v>7</v>
    <v>INPUT</v>
  </rv>
  <rv s="4">
    <v>0</v>
    <v>PURCH BAR OTH NO GST</v>
    <v>20</v>
    <v>Layer</v>
    <v>5</v>
    <v>PURCH BAR OTH NO GST</v>
    <v>14</v>
    <v>0</v>
    <v>10080013</v>
    <v>PURCH BAR OTH NO GST</v>
    <v>Operation cost No GST</v>
    <v>Account</v>
    <v>8</v>
    <v>101479</v>
    <v/>
    <v>Eden Sports &amp; Recreation Club (10080013)</v>
    <v>L</v>
    <v>PURCH BAR OTH NO GST</v>
    <v>92</v>
    <v>8</v>
    <v>BASEXCLUDED</v>
  </rv>
  <rv s="4">
    <v>0</v>
    <v>BAR STOCK MOVEMENT</v>
    <v>20</v>
    <v>Layer</v>
    <v>5</v>
    <v>BAR STOCK MOVEMENT</v>
    <v>14</v>
    <v>0</v>
    <v>10092000</v>
    <v>BAR STOCK MOVEMENT</v>
    <v>Operation Cost GST</v>
    <v>Account</v>
    <v>8</v>
    <v>101480</v>
    <v/>
    <v>Eden Sports &amp; Recreation Club (10092000)</v>
    <v>L</v>
    <v>BAR STOCK MOVEMENT</v>
    <v>92</v>
    <v>9</v>
    <v>INPUT</v>
  </rv>
  <rv s="4">
    <v>0</v>
    <v>WAGES BAR</v>
    <v>4</v>
    <v>Layer</v>
    <v>5</v>
    <v>WAGES BAR</v>
    <v>14</v>
    <v>0</v>
    <v>10100000</v>
    <v>WAGES BAR</v>
    <v>Payroll</v>
    <v>Account</v>
    <v>8</v>
    <v>101483</v>
    <v>TOTAL WAGES</v>
    <v>Eden Sports &amp; Recreation Club (10100000)</v>
    <v>L</v>
    <v>WAGES BAR</v>
    <v>92</v>
    <v>5</v>
    <v>BASEXCLUDED</v>
  </rv>
  <rv s="4">
    <v>0</v>
    <v>SUPERANNUATION BAR</v>
    <v>20</v>
    <v>Layer</v>
    <v>5</v>
    <v>SUPERANNUATION BAR</v>
    <v>14</v>
    <v>0</v>
    <v>10110000</v>
    <v>SUPERANNUATION BAR</v>
    <v>Payroll</v>
    <v>Account</v>
    <v>8</v>
    <v>101492</v>
    <v/>
    <v>Eden Sports &amp; Recreation Club (10110000)</v>
    <v>L</v>
    <v>SUPERANNUATION BAR</v>
    <v>92</v>
    <v>4</v>
    <v>BASEXCLUDED</v>
  </rv>
  <rv s="4">
    <v>0</v>
    <v>SICK PAY BAR</v>
    <v>20</v>
    <v>Layer</v>
    <v>5</v>
    <v>SICK PAY BAR</v>
    <v>14</v>
    <v>0</v>
    <v>10104000</v>
    <v>SICK PAY BAR</v>
    <v>Operation cost No GST</v>
    <v>Account</v>
    <v>8</v>
    <v>101486</v>
    <v/>
    <v>Eden Sports &amp; Recreation Club (10104000)</v>
    <v>L</v>
    <v>SICK PAY BAR</v>
    <v>92</v>
    <v>1</v>
    <v>BASEXCLUDED</v>
  </rv>
  <rv s="4">
    <v>0</v>
    <v>WAGES BAR O/T PENALTY</v>
    <v>4</v>
    <v>Layer</v>
    <v>5</v>
    <v>WAGES BAR O/T PENALTY</v>
    <v>14</v>
    <v>0</v>
    <v>10100001</v>
    <v>WAGES BAR O/T PENALTY</v>
    <v>Payroll</v>
    <v>Account</v>
    <v>8</v>
    <v>101484</v>
    <v>TOTAL WAGES</v>
    <v>Eden Sports &amp; Recreation Club (10100001)</v>
    <v>L</v>
    <v>WAGES BAR O/T PENALTY</v>
    <v>92</v>
    <v>2</v>
    <v>BASEXCLUDED</v>
  </rv>
  <rv s="4">
    <v>0</v>
    <v>HOLIDAY PAY BAR</v>
    <v>20</v>
    <v>Layer</v>
    <v>5</v>
    <v>HOLIDAY PAY BAR</v>
    <v>14</v>
    <v>0</v>
    <v>10102000</v>
    <v>HOLIDAY PAY BAR</v>
    <v>Operation cost No GST</v>
    <v>Account</v>
    <v>8</v>
    <v>101485</v>
    <v/>
    <v>Eden Sports &amp; Recreation Club (10102000)</v>
    <v>L</v>
    <v>HOLIDAY PAY BAR</v>
    <v>92</v>
    <v>3</v>
    <v>BASEXCLUDED</v>
  </rv>
  <rv s="4">
    <v>0</v>
    <v>STAFF MEALS BAR</v>
    <v>20</v>
    <v>Layer</v>
    <v>5</v>
    <v>STAFF MEALS BAR</v>
    <v>14</v>
    <v>0</v>
    <v>10108001</v>
    <v>STAFF MEALS BAR</v>
    <v>Operation Cost GST</v>
    <v>Account</v>
    <v>8</v>
    <v>101488</v>
    <v/>
    <v>Eden Sports &amp; Recreation Club (10108001)</v>
    <v>L</v>
    <v>STAFF MEALS BAR</v>
    <v>92</v>
    <v>2</v>
    <v>INPUT</v>
  </rv>
  <rv s="4">
    <v>0</v>
    <v>STAFF EXP. BAR  NO GST</v>
    <v>20</v>
    <v>Layer</v>
    <v>5</v>
    <v>STAFF EXP. BAR  NO GST</v>
    <v>14</v>
    <v>0</v>
    <v>1010800a</v>
    <v>STAFF EXP. BAR  NO GST</v>
    <v>Operation cost No GST</v>
    <v>Account</v>
    <v>8</v>
    <v>101491</v>
    <v/>
    <v>Eden Sports &amp; Recreation Club (1010800a)</v>
    <v>L</v>
    <v>STAFF EXP. BAR  NO GST</v>
    <v>92</v>
    <v>3</v>
    <v>EXEMPTEXPENSES</v>
  </rv>
  <rv s="4">
    <v>0</v>
    <v>STAFF EXPENSES BAR</v>
    <v>20</v>
    <v>Layer</v>
    <v>5</v>
    <v>STAFF EXPENSES BAR</v>
    <v>14</v>
    <v>0</v>
    <v>10108002</v>
    <v>STAFF EXPENSES BAR</v>
    <v>Operation Cost GST</v>
    <v>Account</v>
    <v>8</v>
    <v>101489</v>
    <v/>
    <v>Eden Sports &amp; Recreation Club (10108002)</v>
    <v>L</v>
    <v>STAFF EXPENSES BAR</v>
    <v>92</v>
    <v>4</v>
    <v>INPUT</v>
  </rv>
  <rv s="4">
    <v>0</v>
    <v>STAFF TRAINING BAR NO GST</v>
    <v>20</v>
    <v>Layer</v>
    <v>5</v>
    <v>STAFF TRAINING BAR NO GST</v>
    <v>14</v>
    <v>0</v>
    <v>1025550a</v>
    <v>STAFF TRAINING BAR NO GST</v>
    <v>Operation cost No GST</v>
    <v>Account</v>
    <v>8</v>
    <v>101502</v>
    <v/>
    <v>Eden Sports &amp; Recreation Club (1025550a)</v>
    <v>L</v>
    <v>STAFF TRAINING BAR NO GST</v>
    <v>92</v>
    <v>1</v>
    <v>EXEMPTEXPENSES</v>
  </rv>
  <rv s="4">
    <v>0</v>
    <v>STAFF TRAINING &amp; SUBSIDIES BAR</v>
    <v>20</v>
    <v>Layer</v>
    <v>5</v>
    <v>STAFF TRAINING &amp; SUBSIDIES BAR</v>
    <v>14</v>
    <v>0</v>
    <v>10255500</v>
    <v>STAFF TRAINING &amp; SUBSIDIES BAR</v>
    <v>Operation Cost GST</v>
    <v>Account</v>
    <v>8</v>
    <v>101501</v>
    <v/>
    <v>Eden Sports &amp; Recreation Club (10255500)</v>
    <v>L</v>
    <v>STAFF TRAINING &amp; SUBSIDIES BAR</v>
    <v>92</v>
    <v>5</v>
    <v>INPUT</v>
  </rv>
  <rv s="4">
    <v>0</v>
    <v>OPER SUPPLIES BAR</v>
    <v>20</v>
    <v>Layer</v>
    <v>5</v>
    <v>OPER SUPPLIES BAR</v>
    <v>14</v>
    <v>0</v>
    <v>10246000</v>
    <v>OPER SUPPLIES BAR</v>
    <v>Operation Cost GST</v>
    <v>Account</v>
    <v>8</v>
    <v>101499</v>
    <v/>
    <v>Eden Sports &amp; Recreation Club (10246000)</v>
    <v>L</v>
    <v>OPER SUPPLIES BAR</v>
    <v>92</v>
    <v>4</v>
    <v>INPUT</v>
  </rv>
  <rv s="4">
    <v>0</v>
    <v>REPAIRS &amp; MAINT BAR</v>
    <v>20</v>
    <v>Layer</v>
    <v>5</v>
    <v>REPAIRS &amp; MAINT BAR</v>
    <v>14</v>
    <v>0</v>
    <v>10258000</v>
    <v>REPAIRS &amp; MAINT BAR</v>
    <v>Operation Cost GST</v>
    <v>Account</v>
    <v>8</v>
    <v>101503</v>
    <v/>
    <v>Eden Sports &amp; Recreation Club (10258000)</v>
    <v>L</v>
    <v>REPAIRS &amp; MAINT BAR</v>
    <v>92</v>
    <v>3</v>
    <v>INPUT</v>
  </rv>
  <rv s="4">
    <v>0</v>
    <v>OPER SUPPLIES BAR NO GST</v>
    <v>20</v>
    <v>Layer</v>
    <v>5</v>
    <v>OPER SUPPLIES BAR NO GST</v>
    <v>14</v>
    <v>0</v>
    <v>1024600a</v>
    <v>OPER SUPPLIES BAR NO GST</v>
    <v>Operation Cost GST</v>
    <v>Account</v>
    <v>8</v>
    <v>101500</v>
    <v/>
    <v>Eden Sports &amp; Recreation Club (1024600a)</v>
    <v>L</v>
    <v>OPER SUPPLIES BAR NO GST</v>
    <v>92</v>
    <v>5</v>
    <v>EXEMPTEXPENSES</v>
  </rv>
  <rv s="4">
    <v>0</v>
    <v>SALES POKER MACHINES</v>
    <v>4</v>
    <v>Layer</v>
    <v>5</v>
    <v>SALES POKER MACHINES</v>
    <v>14</v>
    <v>0</v>
    <v>20030000</v>
    <v>SALES POKER MACHINES</v>
    <v>Sales GST</v>
    <v>Account</v>
    <v>8</v>
    <v>101530</v>
    <v>TOTAL INCOME</v>
    <v>Eden Sports &amp; Recreation Club (20030000)</v>
    <v>L</v>
    <v>SALES POKER MACHINES</v>
    <v>88</v>
    <v>1</v>
    <v>OUTPUT</v>
  </rv>
  <rv s="4">
    <v>0</v>
    <v>POKER MACHINE TAX</v>
    <v>20</v>
    <v>Layer</v>
    <v>5</v>
    <v>POKER MACHINE TAX</v>
    <v>14</v>
    <v>0</v>
    <v>20252000</v>
    <v>POKER MACHINE TAX</v>
    <v>Operation cost No GST</v>
    <v>Account</v>
    <v>8</v>
    <v>101548</v>
    <v/>
    <v>Eden Sports &amp; Recreation Club (20252000)</v>
    <v>L</v>
    <v>POKER MACHINE TAX</v>
    <v>92</v>
    <v>12</v>
    <v>BASEXCLUDED</v>
  </rv>
  <rv s="4">
    <v>0</v>
    <v>WAGES POKER MACHINES</v>
    <v>4</v>
    <v>Layer</v>
    <v>5</v>
    <v>WAGES POKER MACHINES</v>
    <v>14</v>
    <v>0</v>
    <v>20100000</v>
    <v>WAGES POKER MACHINES</v>
    <v>Payroll</v>
    <v>Account</v>
    <v>8</v>
    <v>101531</v>
    <v>TOTAL WAGES</v>
    <v>Eden Sports &amp; Recreation Club (20100000)</v>
    <v>L</v>
    <v>WAGES POKER MACHINES</v>
    <v>92</v>
    <v>16</v>
    <v>BASEXCLUDED</v>
  </rv>
  <rv s="4">
    <v>0</v>
    <v>REPAIRS &amp; MAINT P.MACH RE</v>
    <v>20</v>
    <v>Layer</v>
    <v>5</v>
    <v>REPAIRS &amp; MAINT P.MACH RE</v>
    <v>14</v>
    <v>0</v>
    <v>20258000</v>
    <v>REPAIRS &amp; MAINT P.MACH RE</v>
    <v>Operation Cost GST</v>
    <v>Account</v>
    <v>8</v>
    <v>101550</v>
    <v/>
    <v>Eden Sports &amp; Recreation Club (20258000)</v>
    <v>L</v>
    <v>REPAIRS &amp; MAINT P.MACH RE</v>
    <v>92</v>
    <v>11</v>
    <v>INPUT</v>
  </rv>
  <rv s="4">
    <v>0</v>
    <v>MONITORING FEES</v>
    <v>20</v>
    <v>Layer</v>
    <v>5</v>
    <v>MONITORING FEES</v>
    <v>14</v>
    <v>0</v>
    <v>20258001</v>
    <v>MONITORING FEES</v>
    <v>Operation Cost GST</v>
    <v>Account</v>
    <v>8</v>
    <v>101551</v>
    <v/>
    <v>Eden Sports &amp; Recreation Club (20258001)</v>
    <v>L</v>
    <v>MONITORING FEES</v>
    <v>92</v>
    <v>10</v>
    <v>INPUT</v>
  </rv>
  <rv s="4">
    <v>0</v>
    <v>PROMOS P. MACH</v>
    <v>20</v>
    <v>Layer</v>
    <v>5</v>
    <v>PROMOS P. MACH</v>
    <v>14</v>
    <v>0</v>
    <v>20200000</v>
    <v>PROMOS P. MACH</v>
    <v>Operation Cost GST</v>
    <v>Account</v>
    <v>8</v>
    <v>101541</v>
    <v/>
    <v>Eden Sports &amp; Recreation Club (20200000)</v>
    <v>L</v>
    <v>PROMOS P. MACH</v>
    <v>92</v>
    <v>14</v>
    <v>INPUT</v>
  </rv>
  <rv s="4">
    <v>0</v>
    <v>SUPERANNUATION P/MACH</v>
    <v>20</v>
    <v>Layer</v>
    <v>5</v>
    <v>SUPERANNUATION P/MACH</v>
    <v>14</v>
    <v>0</v>
    <v>20110000</v>
    <v>SUPERANNUATION P/MACH</v>
    <v>Payroll</v>
    <v>Account</v>
    <v>8</v>
    <v>101539</v>
    <v/>
    <v>Eden Sports &amp; Recreation Club (20110000)</v>
    <v>L</v>
    <v>SUPERANNUATION P/MACH</v>
    <v>92</v>
    <v>15</v>
    <v>BASEXCLUDED</v>
  </rv>
  <rv s="4">
    <v>0</v>
    <v>OPER SUPPLIES PM</v>
    <v>20</v>
    <v>Layer</v>
    <v>5</v>
    <v>OPER SUPPLIES PM</v>
    <v>14</v>
    <v>0</v>
    <v>20246000</v>
    <v>OPER SUPPLIES PM</v>
    <v>Operation Cost GST</v>
    <v>Account</v>
    <v>8</v>
    <v>101546</v>
    <v/>
    <v>Eden Sports &amp; Recreation Club (20246000)</v>
    <v>L</v>
    <v>OPER SUPPLIES PM</v>
    <v>92</v>
    <v>17</v>
    <v>INPUT</v>
  </rv>
  <rv s="4">
    <v>0</v>
    <v>STAFF EXPENSES P.MACH</v>
    <v>20</v>
    <v>Layer</v>
    <v>5</v>
    <v>STAFF EXPENSES P.MACH</v>
    <v>14</v>
    <v>0</v>
    <v>20108002</v>
    <v>STAFF EXPENSES P.MACH</v>
    <v>Operation Cost GST</v>
    <v>Account</v>
    <v>8</v>
    <v>101537</v>
    <v/>
    <v>Eden Sports &amp; Recreation Club (20108002)</v>
    <v>L</v>
    <v>STAFF EXPENSES P.MACH</v>
    <v>92</v>
    <v>1</v>
    <v>INPUT</v>
  </rv>
  <rv s="4">
    <v>0</v>
    <v>STAFF DRINKS P.MACH</v>
    <v>20</v>
    <v>Layer</v>
    <v>5</v>
    <v>STAFF DRINKS P.MACH</v>
    <v>14</v>
    <v>0</v>
    <v>20108003</v>
    <v>STAFF DRINKS P.MACH</v>
    <v>Operation Cost GST</v>
    <v>Account</v>
    <v>8</v>
    <v>101538</v>
    <v/>
    <v>Eden Sports &amp; Recreation Club (20108003)</v>
    <v>L</v>
    <v>STAFF DRINKS P.MACH</v>
    <v>92</v>
    <v>2</v>
    <v>INPUT</v>
  </rv>
  <rv s="4">
    <v>0</v>
    <v>PROMOS PM CASH NO GST</v>
    <v>20</v>
    <v>Layer</v>
    <v>5</v>
    <v>PROMOS PM CASH NO GST</v>
    <v>14</v>
    <v>0</v>
    <v>20200001</v>
    <v>PROMOS PM CASH NO GST</v>
    <v>Operation cost No GST</v>
    <v>Account</v>
    <v>8</v>
    <v>101542</v>
    <v/>
    <v>Eden Sports &amp; Recreation Club (20200001)</v>
    <v>L</v>
    <v>PROMOS PM CASH NO GST</v>
    <v>92</v>
    <v>3</v>
    <v>EXEMPTEXPENSES</v>
  </rv>
  <rv s="4">
    <v>0</v>
    <v>OPER SUPP P.M. RENTALS PM</v>
    <v>20</v>
    <v>Layer</v>
    <v>5</v>
    <v>OPER SUPP P.M. RENTALS PM</v>
    <v>14</v>
    <v>0</v>
    <v>20246001</v>
    <v>OPER SUPP P.M. RENTALS PM</v>
    <v>Operation Cost GST</v>
    <v>Account</v>
    <v>8</v>
    <v>101547</v>
    <v/>
    <v>Eden Sports &amp; Recreation Club (20246001)</v>
    <v>L</v>
    <v>OPER SUPP P.M. RENTALS PM</v>
    <v>92</v>
    <v>4</v>
    <v>INPUT</v>
  </rv>
  <rv s="4">
    <v>0</v>
    <v>STAFF TR.&amp; SUBSID P.M</v>
    <v>20</v>
    <v>Layer</v>
    <v>5</v>
    <v>STAFF TR.&amp; SUBSID P.M</v>
    <v>14</v>
    <v>0</v>
    <v>20255500</v>
    <v>STAFF TR.&amp; SUBSID P.M</v>
    <v>Operation Cost GST</v>
    <v>Account</v>
    <v>8</v>
    <v>101549</v>
    <v/>
    <v>Eden Sports &amp; Recreation Club (20255500)</v>
    <v>L</v>
    <v>STAFF TR.&amp; SUBSID P.M</v>
    <v>92</v>
    <v>5</v>
    <v>INPUT</v>
  </rv>
  <rv s="4">
    <v>0</v>
    <v>WAGES P.MACH O/T PEN</v>
    <v>4</v>
    <v>Layer</v>
    <v>5</v>
    <v>WAGES P.MACH O/T PEN</v>
    <v>14</v>
    <v>0</v>
    <v>20100001</v>
    <v>WAGES P.MACH O/T PEN</v>
    <v>Payroll</v>
    <v>Account</v>
    <v>8</v>
    <v>101532</v>
    <v>TOTAL WAGES</v>
    <v>Eden Sports &amp; Recreation Club (20100001)</v>
    <v>L</v>
    <v>WAGES P.MACH O/T PEN</v>
    <v>92</v>
    <v>6</v>
    <v>BASEXCLUDED</v>
  </rv>
  <rv s="4">
    <v>0</v>
    <v>HOLIDAY PAY P.MACH</v>
    <v>20</v>
    <v>Layer</v>
    <v>5</v>
    <v>HOLIDAY PAY P.MACH</v>
    <v>14</v>
    <v>0</v>
    <v>20102000</v>
    <v>HOLIDAY PAY P.MACH</v>
    <v>Operation cost No GST</v>
    <v>Account</v>
    <v>8</v>
    <v>101533</v>
    <v/>
    <v>Eden Sports &amp; Recreation Club (20102000)</v>
    <v>L</v>
    <v>HOLIDAY PAY P.MACH</v>
    <v>92</v>
    <v>7</v>
    <v>BASEXCLUDED</v>
  </rv>
  <rv s="4">
    <v>0</v>
    <v>SICK PAY P.MACHINES</v>
    <v>20</v>
    <v>Layer</v>
    <v>5</v>
    <v>SICK PAY P.MACHINES</v>
    <v>14</v>
    <v>0</v>
    <v>20104000</v>
    <v>SICK PAY P.MACHINES</v>
    <v>Operation cost No GST</v>
    <v>Account</v>
    <v>8</v>
    <v>101534</v>
    <v/>
    <v>Eden Sports &amp; Recreation Club (20104000)</v>
    <v>L</v>
    <v>SICK PAY P.MACHINES</v>
    <v>92</v>
    <v>8</v>
    <v>BASEXCLUDED</v>
  </rv>
  <rv s="4">
    <v>0</v>
    <v>STAFF MEALS P. MACH</v>
    <v>20</v>
    <v>Layer</v>
    <v>5</v>
    <v>STAFF MEALS P. MACH</v>
    <v>14</v>
    <v>0</v>
    <v>20108001</v>
    <v>STAFF MEALS P. MACH</v>
    <v>Operation Cost GST</v>
    <v>Account</v>
    <v>8</v>
    <v>101536</v>
    <v/>
    <v>Eden Sports &amp; Recreation Club (20108001)</v>
    <v>L</v>
    <v>STAFF MEALS P. MACH</v>
    <v>92</v>
    <v>9</v>
    <v>INPUT</v>
  </rv>
  <rv s="4">
    <v>0</v>
    <v>INSURANCE P. MACH</v>
    <v>20</v>
    <v>Layer</v>
    <v>5</v>
    <v>INSURANCE P. MACH</v>
    <v>14</v>
    <v>0</v>
    <v>20234000</v>
    <v>INSURANCE P. MACH</v>
    <v>Operation Cost GST</v>
    <v>Account</v>
    <v>8</v>
    <v>101545</v>
    <v/>
    <v>Eden Sports &amp; Recreation Club (20234000)</v>
    <v>L</v>
    <v>INSURANCE P. MACH</v>
    <v>92</v>
    <v>13</v>
    <v>INPUT</v>
  </rv>
  <rv s="4">
    <v>0</v>
    <v>SALES GREEN FEES   GREENS</v>
    <v>4</v>
    <v>Layer</v>
    <v>5</v>
    <v>SALES GREEN FEES   GREENS</v>
    <v>14</v>
    <v>0</v>
    <v>40042000</v>
    <v>SALES GREEN FEES   GREENS</v>
    <v>Sales GST</v>
    <v>Account</v>
    <v>8</v>
    <v>101622</v>
    <v>TOTAL INCOME</v>
    <v>Eden Sports &amp; Recreation Club (40042000)</v>
    <v>L</v>
    <v>SALES GREEN FEES   GREENS</v>
    <v>88</v>
    <v>7</v>
    <v>OUTPUT</v>
  </rv>
  <rv s="4">
    <v>0</v>
    <v>SPORTS LEVY C-CLUB GREENS</v>
    <v>4</v>
    <v>Layer</v>
    <v>5</v>
    <v>SPORTS LEVY C-CLUB GREENS</v>
    <v>14</v>
    <v>0</v>
    <v>40044000</v>
    <v>SPORTS LEVY C-CLUB GREENS</v>
    <v>Sales GST</v>
    <v>Account</v>
    <v>8</v>
    <v>101627</v>
    <v>TOTAL INCOME</v>
    <v>Eden Sports &amp; Recreation Club (40044000)</v>
    <v>L</v>
    <v>SPORTS LEVY C-CLUB GREENS</v>
    <v>88</v>
    <v>4</v>
    <v>OUTPUT</v>
  </rv>
  <rv s="4">
    <v>0</v>
    <v>Sales Comp Fees</v>
    <v>4</v>
    <v>Layer</v>
    <v>5</v>
    <v>Sales Comp Fees</v>
    <v>14</v>
    <v>0</v>
    <v>40042100</v>
    <v>Sales Comp Fees</v>
    <v>Sales GST</v>
    <v>Account</v>
    <v>8</v>
    <v>101623</v>
    <v>TOTAL INCOME</v>
    <v>Eden Sports &amp; Recreation Club (40042100)</v>
    <v>L</v>
    <v>Sales Comp Fees</v>
    <v>88</v>
    <v>3</v>
    <v>OUTPUT</v>
  </rv>
  <rv s="4">
    <v>0</v>
    <v>SUNDRY INCOME   GREENS</v>
    <v>4</v>
    <v>Layer</v>
    <v>5</v>
    <v>SUNDRY INCOME   GREENS</v>
    <v>14</v>
    <v>0</v>
    <v>40050000</v>
    <v>SUNDRY INCOME   GREENS</v>
    <v>Sales GST</v>
    <v>Account</v>
    <v>8</v>
    <v>101628</v>
    <v>TOTAL INCOME</v>
    <v>Eden Sports &amp; Recreation Club (40050000)</v>
    <v>L</v>
    <v>SUNDRY INCOME   GREENS</v>
    <v>88</v>
    <v>5</v>
    <v>OUTPUT</v>
  </rv>
  <rv s="4">
    <v>0</v>
    <v>COMP FEE Ladies Golf</v>
    <v>20</v>
    <v>Layer</v>
    <v>5</v>
    <v>COMP FEE Ladies Golf</v>
    <v>14</v>
    <v>0</v>
    <v>60253001</v>
    <v>COMP FEE Ladies Golf</v>
    <v>Sales GST</v>
    <v>Account</v>
    <v>8</v>
    <v>101838</v>
    <v/>
    <v>Eden Sports &amp; Recreation Club (60253001)</v>
    <v>L</v>
    <v>COMP FEE Ladies Golf</v>
    <v>88</v>
    <v>1</v>
    <v>OUTPUT</v>
  </rv>
  <rv s="4">
    <v>0</v>
    <v>GREENS CONTR. NO GST</v>
    <v>20</v>
    <v>Layer</v>
    <v>5</v>
    <v>GREENS CONTR. NO GST</v>
    <v>14</v>
    <v>0</v>
    <v>40258002</v>
    <v>GREENS CONTR. NO GST</v>
    <v>Operation cost No GST</v>
    <v>Account</v>
    <v>8</v>
    <v>101660</v>
    <v/>
    <v>Eden Sports &amp; Recreation Club (40258002)</v>
    <v>L</v>
    <v>GREENS CONTR. NO GST</v>
    <v>92</v>
    <v>2</v>
    <v>EXEMPTEXPENSES</v>
  </rv>
  <rv s="4">
    <v>0</v>
    <v>SALES PS GREENS</v>
    <v>4</v>
    <v>Layer</v>
    <v>5</v>
    <v>SALES PS GREENS</v>
    <v>14</v>
    <v>0</v>
    <v>39000050</v>
    <v>SALES PS GREENS</v>
    <v>Sales GST</v>
    <v>Account</v>
    <v>8</v>
    <v>101596</v>
    <v>TOTAL INCOME</v>
    <v>Eden Sports &amp; Recreation Club (39000050)</v>
    <v>L</v>
    <v>SALES PS GREENS</v>
    <v>88</v>
    <v>6</v>
    <v>OUTPUT</v>
  </rv>
  <rv s="4">
    <v>0</v>
    <v>COURSE &amp; GREENS MN GREENS</v>
    <v>20</v>
    <v>Layer</v>
    <v>5</v>
    <v>COURSE &amp; GREENS MN GREENS</v>
    <v>14</v>
    <v>0</v>
    <v>40258000</v>
    <v>COURSE &amp; GREENS MN GREENS</v>
    <v>Operation Cost GST</v>
    <v>Account</v>
    <v>8</v>
    <v>101658</v>
    <v/>
    <v>Eden Sports &amp; Recreation Club (40258000)</v>
    <v>L</v>
    <v>COURSE &amp; GREENS MN GREENS</v>
    <v>92</v>
    <v>20</v>
    <v>INPUT</v>
  </rv>
  <rv s="4">
    <v>0</v>
    <v>WAGES PS GREENS</v>
    <v>4</v>
    <v>Layer</v>
    <v>5</v>
    <v>WAGES PS GREENS</v>
    <v>14</v>
    <v>0</v>
    <v>39100100</v>
    <v>WAGES PS GREENS</v>
    <v>Payroll</v>
    <v>Account</v>
    <v>8</v>
    <v>101607</v>
    <v>TOTAL WAGES</v>
    <v>Eden Sports &amp; Recreation Club (39100100)</v>
    <v>L</v>
    <v>WAGES PS GREENS</v>
    <v>92</v>
    <v>22</v>
    <v>BASEXCLUDED</v>
  </rv>
  <rv s="4">
    <v>0</v>
    <v>WAGES              GREENS</v>
    <v>4</v>
    <v>Layer</v>
    <v>5</v>
    <v>WAGES              GREENS</v>
    <v>14</v>
    <v>0</v>
    <v>40100000</v>
    <v>WAGES              GREENS</v>
    <v>Payroll</v>
    <v>Account</v>
    <v>8</v>
    <v>101630</v>
    <v>TOTAL WAGES</v>
    <v>Eden Sports &amp; Recreation Club (40100000)</v>
    <v>L</v>
    <v>WAGES              GREENS</v>
    <v>92</v>
    <v>25</v>
    <v>BASEXCLUDED</v>
  </rv>
  <rv s="4">
    <v>0</v>
    <v>RATES   GREENS</v>
    <v>20</v>
    <v>Layer</v>
    <v>5</v>
    <v>RATES   GREENS</v>
    <v>14</v>
    <v>0</v>
    <v>40257000</v>
    <v>RATES   GREENS</v>
    <v>Operation cost No GST</v>
    <v>Account</v>
    <v>8</v>
    <v>101657</v>
    <v/>
    <v>Eden Sports &amp; Recreation Club (40257000)</v>
    <v>L</v>
    <v>RATES   GREENS</v>
    <v>92</v>
    <v>19</v>
    <v>EXEMPTEXPENSES</v>
  </rv>
  <rv s="4">
    <v>0</v>
    <v>RENT PAYABLE    GREENS</v>
    <v>20</v>
    <v>Layer</v>
    <v>5</v>
    <v>RENT PAYABLE    GREENS</v>
    <v>14</v>
    <v>0</v>
    <v>40259000</v>
    <v>RENT PAYABLE    GREENS</v>
    <v>Operation Cost GST</v>
    <v>Account</v>
    <v>8</v>
    <v>101662</v>
    <v/>
    <v>Eden Sports &amp; Recreation Club (40259000)</v>
    <v>L</v>
    <v>RENT PAYABLE    GREENS</v>
    <v>92</v>
    <v>17</v>
    <v>BASEXCLUDED</v>
  </rv>
  <rv s="4">
    <v>0</v>
    <v>AFFILL FEES EDEN GREEN</v>
    <v>20</v>
    <v>Layer</v>
    <v>5</v>
    <v>AFFILL FEES EDEN GREEN</v>
    <v>14</v>
    <v>0</v>
    <v>40202000</v>
    <v>AFFILL FEES EDEN GREEN</v>
    <v>Operation Cost GST</v>
    <v>Account</v>
    <v>8</v>
    <v>101641</v>
    <v/>
    <v>Eden Sports &amp; Recreation Club (40202000)</v>
    <v>L</v>
    <v>AFFILL FEES EDEN GREEN</v>
    <v>92</v>
    <v>23</v>
    <v>INPUT</v>
  </rv>
  <rv s="4">
    <v>0</v>
    <v>OPER SUPPLIES GREENS</v>
    <v>20</v>
    <v>Layer</v>
    <v>5</v>
    <v>OPER SUPPLIES GREENS</v>
    <v>14</v>
    <v>0</v>
    <v>40246000</v>
    <v>OPER SUPPLIES GREENS</v>
    <v>Operation Cost GST</v>
    <v>Account</v>
    <v>8</v>
    <v>101651</v>
    <v/>
    <v>Eden Sports &amp; Recreation Club (40246000)</v>
    <v>L</v>
    <v>OPER SUPPLIES GREENS</v>
    <v>92</v>
    <v>21</v>
    <v>INPUT</v>
  </rv>
  <rv s="4">
    <v>0</v>
    <v>EFRC Comp Expenses</v>
    <v>20</v>
    <v>Layer</v>
    <v>5</v>
    <v>EFRC Comp Expenses</v>
    <v>14</v>
    <v>0</v>
    <v>39257000</v>
    <v>EFRC Comp Expenses</v>
    <v>Operation Cost GST</v>
    <v>Account</v>
    <v>8</v>
    <v>101618</v>
    <v/>
    <v>Eden Sports &amp; Recreation Club (39257000)</v>
    <v>L</v>
    <v>EFRC Comp Expenses</v>
    <v>92</v>
    <v>1</v>
    <v>INPUT</v>
  </rv>
  <rv s="4">
    <v>0</v>
    <v>COMM - GREEN FEES</v>
    <v>4</v>
    <v>Layer</v>
    <v>5</v>
    <v>COMM - GREEN FEES</v>
    <v>14</v>
    <v>0</v>
    <v>40218001</v>
    <v>COMM - GREEN FEES</v>
    <v>Sales GST</v>
    <v>Account</v>
    <v>8</v>
    <v>101643</v>
    <v>TOTAL INCOME</v>
    <v>Eden Sports &amp; Recreation Club (40218001)</v>
    <v>L</v>
    <v>COMM - GREEN FEES</v>
    <v>92</v>
    <v>2</v>
    <v>INPUT</v>
  </rv>
  <rv s="4">
    <v>0</v>
    <v>TRAINING   GREENS</v>
    <v>20</v>
    <v>Layer</v>
    <v>5</v>
    <v>TRAINING   GREENS</v>
    <v>14</v>
    <v>0</v>
    <v>40255500</v>
    <v>TRAINING   GREENS</v>
    <v>Operation Cost GST</v>
    <v>Account</v>
    <v>8</v>
    <v>101655</v>
    <v/>
    <v>Eden Sports &amp; Recreation Club (40255500)</v>
    <v>L</v>
    <v>TRAINING   GREENS</v>
    <v>92</v>
    <v>3</v>
    <v>INPUT</v>
  </rv>
  <rv s="4">
    <v>0</v>
    <v>SUPER. PS GREENS</v>
    <v>20</v>
    <v>Layer</v>
    <v>5</v>
    <v>SUPER. PS GREENS</v>
    <v>14</v>
    <v>0</v>
    <v>39111100</v>
    <v>SUPER. PS GREENS</v>
    <v>Payroll</v>
    <v>Account</v>
    <v>8</v>
    <v>101612</v>
    <v/>
    <v>Eden Sports &amp; Recreation Club (39111100)</v>
    <v>L</v>
    <v>SUPER. PS GREENS</v>
    <v>92</v>
    <v>4</v>
    <v>BASEXCLUDED</v>
  </rv>
  <rv s="4">
    <v>0</v>
    <v>WAGES O/T PENALTY  GREENS</v>
    <v>4</v>
    <v>Layer</v>
    <v>5</v>
    <v>WAGES O/T PENALTY  GREENS</v>
    <v>14</v>
    <v>0</v>
    <v>40100001</v>
    <v>WAGES O/T PENALTY  GREENS</v>
    <v>Payroll</v>
    <v>Account</v>
    <v>8</v>
    <v>101631</v>
    <v>TOTAL WAGES</v>
    <v>Eden Sports &amp; Recreation Club (40100001)</v>
    <v>L</v>
    <v>WAGES O/T PENALTY  GREENS</v>
    <v>92</v>
    <v>5</v>
    <v>BASEXCLUDED</v>
  </rv>
  <rv s="4">
    <v>0</v>
    <v>HOLIDAY PAY        GREENS</v>
    <v>20</v>
    <v>Layer</v>
    <v>5</v>
    <v>HOLIDAY PAY        GREENS</v>
    <v>14</v>
    <v>0</v>
    <v>40102000</v>
    <v>HOLIDAY PAY        GREENS</v>
    <v>Operation cost No GST</v>
    <v>Account</v>
    <v>8</v>
    <v>101632</v>
    <v/>
    <v>Eden Sports &amp; Recreation Club (40102000)</v>
    <v>L</v>
    <v>HOLIDAY PAY        GREENS</v>
    <v>92</v>
    <v>6</v>
    <v>BASEXCLUDED</v>
  </rv>
  <rv s="4">
    <v>0</v>
    <v>HOLIDAY PAY PS GREENS</v>
    <v>20</v>
    <v>Layer</v>
    <v>5</v>
    <v>HOLIDAY PAY PS GREENS</v>
    <v>14</v>
    <v>0</v>
    <v>39102100</v>
    <v>HOLIDAY PAY PS GREENS</v>
    <v>Operation cost No GST</v>
    <v>Account</v>
    <v>8</v>
    <v>101608</v>
    <v/>
    <v>Eden Sports &amp; Recreation Club (39102100)</v>
    <v>L</v>
    <v>HOLIDAY PAY PS GREENS</v>
    <v>92</v>
    <v>7</v>
    <v>BASEXCLUDED</v>
  </rv>
  <rv s="4">
    <v>0</v>
    <v>STAFF MEALS   GREENS</v>
    <v>20</v>
    <v>Layer</v>
    <v>5</v>
    <v>STAFF MEALS   GREENS</v>
    <v>14</v>
    <v>0</v>
    <v>40108001</v>
    <v>STAFF MEALS   GREENS</v>
    <v>Operation Cost GST</v>
    <v>Account</v>
    <v>8</v>
    <v>101635</v>
    <v/>
    <v>Eden Sports &amp; Recreation Club (40108001)</v>
    <v>L</v>
    <v>STAFF MEALS   GREENS</v>
    <v>92</v>
    <v>8</v>
    <v>INPUT</v>
  </rv>
  <rv s="4">
    <v>0</v>
    <v>SICK PAY           GREENS</v>
    <v>20</v>
    <v>Layer</v>
    <v>5</v>
    <v>SICK PAY           GREENS</v>
    <v>14</v>
    <v>0</v>
    <v>40104000</v>
    <v>SICK PAY           GREENS</v>
    <v>Operation cost No GST</v>
    <v>Account</v>
    <v>8</v>
    <v>101633</v>
    <v/>
    <v>Eden Sports &amp; Recreation Club (40104000)</v>
    <v>L</v>
    <v>SICK PAY           GREENS</v>
    <v>92</v>
    <v>9</v>
    <v>BASEXCLUDED</v>
  </rv>
  <rv s="4">
    <v>0</v>
    <v>STAFF DRINKS       GREENS</v>
    <v>20</v>
    <v>Layer</v>
    <v>5</v>
    <v>STAFF DRINKS       GREENS</v>
    <v>14</v>
    <v>0</v>
    <v>40108003</v>
    <v>STAFF DRINKS       GREENS</v>
    <v>Operation Cost GST</v>
    <v>Account</v>
    <v>8</v>
    <v>101637</v>
    <v/>
    <v>Eden Sports &amp; Recreation Club (40108003)</v>
    <v>L</v>
    <v>STAFF DRINKS       GREENS</v>
    <v>92</v>
    <v>10</v>
    <v>INPUT</v>
  </rv>
  <rv s="4">
    <v>0</v>
    <v>STAFF EXPENSES GREENS NO</v>
    <v>20</v>
    <v>Layer</v>
    <v>5</v>
    <v>STAFF EXPENSES GREENS NO</v>
    <v>14</v>
    <v>0</v>
    <v>4010800A</v>
    <v>STAFF EXPENSES GREENS NO</v>
    <v>Operation Cost GST</v>
    <v>Account</v>
    <v>8</v>
    <v>101638</v>
    <v/>
    <v>Eden Sports &amp; Recreation Club (4010800A)</v>
    <v>L</v>
    <v>STAFF EXPENSES GREENS NO</v>
    <v>92</v>
    <v>11</v>
    <v>EXEMPTEXPENSES</v>
  </rv>
  <rv s="4">
    <v>0</v>
    <v>SUPERANNUATION     GREENS</v>
    <v>20</v>
    <v>Layer</v>
    <v>5</v>
    <v>SUPERANNUATION     GREENS</v>
    <v>14</v>
    <v>0</v>
    <v>40110000</v>
    <v>SUPERANNUATION     GREENS</v>
    <v>Payroll</v>
    <v>Account</v>
    <v>8</v>
    <v>101639</v>
    <v/>
    <v>Eden Sports &amp; Recreation Club (40110000)</v>
    <v>L</v>
    <v>SUPERANNUATION     GREENS</v>
    <v>92</v>
    <v>12</v>
    <v>BASEXCLUDED</v>
  </rv>
  <rv s="4">
    <v>0</v>
    <v>PROF. FEES PRO-GOLF GREEN</v>
    <v>20</v>
    <v>Layer</v>
    <v>5</v>
    <v>PROF. FEES PRO-GOLF GREEN</v>
    <v>14</v>
    <v>0</v>
    <v>40256000</v>
    <v>PROF. FEES PRO-GOLF GREEN</v>
    <v>Operation Cost GST</v>
    <v>Account</v>
    <v>8</v>
    <v>101656</v>
    <v/>
    <v>Eden Sports &amp; Recreation Club (40256000)</v>
    <v>L</v>
    <v>PROF. FEES PRO-GOLF GREEN</v>
    <v>92</v>
    <v>13</v>
    <v>INPUT</v>
  </rv>
  <rv s="4">
    <v>0</v>
    <v>POST PRINT &amp; STAT. GREENS</v>
    <v>20</v>
    <v>Layer</v>
    <v>5</v>
    <v>POST PRINT &amp; STAT. GREENS</v>
    <v>14</v>
    <v>0</v>
    <v>40254000</v>
    <v>POST PRINT &amp; STAT. GREENS</v>
    <v>Operation Cost GST</v>
    <v>Account</v>
    <v>8</v>
    <v>101654</v>
    <v/>
    <v>Eden Sports &amp; Recreation Club (40254000)</v>
    <v>L</v>
    <v>POST PRINT &amp; STAT. GREENS</v>
    <v>92</v>
    <v>14</v>
    <v>INPUT</v>
  </rv>
  <rv s="4">
    <v>0</v>
    <v>STAFF EXPENSES GREENS</v>
    <v>20</v>
    <v>Layer</v>
    <v>5</v>
    <v>STAFF EXPENSES GREENS</v>
    <v>14</v>
    <v>0</v>
    <v>40108002</v>
    <v>STAFF EXPENSES GREENS</v>
    <v>Operation Cost GST</v>
    <v>Account</v>
    <v>8</v>
    <v>101636</v>
    <v/>
    <v>Eden Sports &amp; Recreation Club (40108002)</v>
    <v>L</v>
    <v>STAFF EXPENSES GREENS</v>
    <v>92</v>
    <v>15</v>
    <v>INPUT</v>
  </rv>
  <rv s="4">
    <v>0</v>
    <v>COMP FEE EFRC</v>
    <v>20</v>
    <v>Layer</v>
    <v>5</v>
    <v>COMP FEE EFRC</v>
    <v>14</v>
    <v>0</v>
    <v>39000045</v>
    <v>COMP FEE EFRC</v>
    <v>Operation Cost GST</v>
    <v>Account</v>
    <v>8</v>
    <v>101593</v>
    <v/>
    <v>Eden Sports &amp; Recreation Club (39000045)</v>
    <v>L</v>
    <v>COMP FEE EFRC</v>
    <v>92</v>
    <v>16</v>
    <v>INPUT</v>
  </rv>
  <rv s="4">
    <v>0</v>
    <v>COURSE &amp; GREENS MN NO GST</v>
    <v>20</v>
    <v>Layer</v>
    <v>5</v>
    <v>COURSE &amp; GREENS MN NO GST</v>
    <v>14</v>
    <v>0</v>
    <v>4025800A</v>
    <v>COURSE &amp; GREENS MN NO GST</v>
    <v>Operation cost No GST</v>
    <v>Account</v>
    <v>8</v>
    <v>101661</v>
    <v/>
    <v>Eden Sports &amp; Recreation Club (4025800A)</v>
    <v>L</v>
    <v>COURSE &amp; GREENS MN NO GST</v>
    <v>92</v>
    <v>18</v>
    <v>EXEMPTEXPENSES</v>
  </rv>
  <rv s="4">
    <v>0</v>
    <v>INSURANCE GREENS</v>
    <v>20</v>
    <v>Layer</v>
    <v>5</v>
    <v>INSURANCE GREENS</v>
    <v>14</v>
    <v>0</v>
    <v>40234000</v>
    <v>INSURANCE GREENS</v>
    <v>Operation Cost GST</v>
    <v>Account</v>
    <v>8</v>
    <v>101646</v>
    <v/>
    <v>Eden Sports &amp; Recreation Club (40234000)</v>
    <v>L</v>
    <v>INSURANCE GREENS</v>
    <v>92</v>
    <v>1</v>
    <v>INPUT</v>
  </rv>
  <rv s="4">
    <v>0</v>
    <v>AFFIL FEES EDEN GREENS GS</v>
    <v>20</v>
    <v>Layer</v>
    <v>5</v>
    <v>AFFIL FEES EDEN GREENS GS</v>
    <v>14</v>
    <v>0</v>
    <v>4020200a</v>
    <v>AFFIL FEES EDEN GREENS GS</v>
    <v>Operation Cost GST</v>
    <v>Account</v>
    <v>8</v>
    <v>101642</v>
    <v/>
    <v>Eden Sports &amp; Recreation Club (4020200a)</v>
    <v>L</v>
    <v>AFFIL FEES EDEN GREENS GS</v>
    <v>92</v>
    <v>24</v>
    <v>INPUT</v>
  </rv>
  <rv s="4">
    <v>0</v>
    <v>SALES TUESDAY RAFFLE</v>
    <v>4</v>
    <v>Layer</v>
    <v>5</v>
    <v>SALES TUESDAY RAFFLE</v>
    <v>14</v>
    <v>0</v>
    <v>43041005</v>
    <v>SALES TUESDAY RAFFLE</v>
    <v>Sales GST</v>
    <v>Account</v>
    <v>8</v>
    <v>101667</v>
    <v>TOTAL INCOME</v>
    <v>Eden Sports &amp; Recreation Club (43041005)</v>
    <v>L</v>
    <v>SALES TUESDAY RAFFLE</v>
    <v>88</v>
    <v>1</v>
    <v>OUTPUT</v>
  </rv>
  <rv s="4">
    <v>0</v>
    <v>SALES SUNDAY RAFFLE</v>
    <v>4</v>
    <v>Layer</v>
    <v>5</v>
    <v>SALES SUNDAY RAFFLE</v>
    <v>14</v>
    <v>0</v>
    <v>43041022</v>
    <v>SALES SUNDAY RAFFLE</v>
    <v>Sales GST</v>
    <v>Account</v>
    <v>8</v>
    <v>101668</v>
    <v>TOTAL INCOME</v>
    <v>Eden Sports &amp; Recreation Club (43041022)</v>
    <v>L</v>
    <v>SALES SUNDAY RAFFLE</v>
    <v>88</v>
    <v>2</v>
    <v>OUTPUT</v>
  </rv>
  <rv s="4">
    <v>0</v>
    <v>SALES BINGO RECIPTS</v>
    <v>4</v>
    <v>Layer</v>
    <v>5</v>
    <v>SALES BINGO RECIPTS</v>
    <v>14</v>
    <v>0</v>
    <v>43041002</v>
    <v>SALES BINGO EIPTS</v>
    <v>Sales GST</v>
    <v>Account</v>
    <v>8</v>
    <v>101664</v>
    <v>TOTAL INCOME</v>
    <v>Eden Sports &amp; Recreation Club (43041002)</v>
    <v>L</v>
    <v>SALES BINGO RECIPTS</v>
    <v>88</v>
    <v>3</v>
    <v>OUTPUT</v>
  </rv>
  <rv s="4">
    <v>0</v>
    <v>SALES RAFFLE</v>
    <v>4</v>
    <v>Layer</v>
    <v>5</v>
    <v>SALES RAFFLE</v>
    <v>14</v>
    <v>0</v>
    <v>43041001</v>
    <v>SALES RAFFLE</v>
    <v>Sales GST</v>
    <v>Account</v>
    <v>8</v>
    <v>101663</v>
    <v>TOTAL INCOME</v>
    <v>Eden Sports &amp; Recreation Club (43041001)</v>
    <v>L</v>
    <v>SALES RAFFLE</v>
    <v>88</v>
    <v>4</v>
    <v>OUTPUT</v>
  </rv>
  <rv s="4">
    <v>0</v>
    <v>EXP. RAFFLE</v>
    <v>20</v>
    <v>Layer</v>
    <v>5</v>
    <v>EXP. RAFFLE</v>
    <v>14</v>
    <v>0</v>
    <v>43226021</v>
    <v>EXP. RAFFLE</v>
    <v>Operation Cost GST</v>
    <v>Account</v>
    <v>8</v>
    <v>101705</v>
    <v/>
    <v>Eden Sports &amp; Recreation Club (43226021)</v>
    <v>L</v>
    <v>EXP. RAFFLE</v>
    <v>92</v>
    <v>6</v>
    <v>INPUT</v>
  </rv>
  <rv s="4">
    <v>0</v>
    <v>EXP. BINGO GST</v>
    <v>20</v>
    <v>Layer</v>
    <v>5</v>
    <v>EXP. BINGO GST</v>
    <v>14</v>
    <v>0</v>
    <v>43226012</v>
    <v>EXP. BINGO GST</v>
    <v>Operation Cost GST</v>
    <v>Account</v>
    <v>8</v>
    <v>101704</v>
    <v/>
    <v>Eden Sports &amp; Recreation Club (43226012)</v>
    <v>L</v>
    <v>EXP. BINGO GST</v>
    <v>92</v>
    <v>7</v>
    <v>INPUT</v>
  </rv>
  <rv s="4">
    <v>0</v>
    <v>EXP. FRID RAFFLE NO GST R</v>
    <v>20</v>
    <v>Layer</v>
    <v>5</v>
    <v>EXP. FRID RAFFLE NO GST R</v>
    <v>14</v>
    <v>0</v>
    <v>43226001</v>
    <v>EXP. FRID RAFFLE NO GST R</v>
    <v>Operation cost No GST</v>
    <v>Account</v>
    <v>8</v>
    <v>101697</v>
    <v/>
    <v>Eden Sports &amp; Recreation Club (43226001)</v>
    <v>L</v>
    <v>EXP. FRID RAFFLE NO GST R</v>
    <v>92</v>
    <v>1</v>
    <v>EXEMPTEXPENSES</v>
  </rv>
  <rv s="4">
    <v>0</v>
    <v>EXP. TUE RAFFLE NO GST RE</v>
    <v>20</v>
    <v>Layer</v>
    <v>5</v>
    <v>EXP. TUE RAFFLE NO GST RE</v>
    <v>14</v>
    <v>0</v>
    <v>43226005</v>
    <v>EXP. TUE RAFFLE NO GST RE</v>
    <v>Operation cost No GST</v>
    <v>Account</v>
    <v>8</v>
    <v>101701</v>
    <v/>
    <v>Eden Sports &amp; Recreation Club (43226005)</v>
    <v>L</v>
    <v>EXP. TUE RAFFLE NO GST RE</v>
    <v>92</v>
    <v>2</v>
    <v>EXEMPTEXPENSES</v>
  </rv>
  <rv s="4">
    <v>0</v>
    <v>EXP. SUN RAFFLE GST</v>
    <v>20</v>
    <v>Layer</v>
    <v>5</v>
    <v>EXP. SUN RAFFLE GST</v>
    <v>14</v>
    <v>0</v>
    <v>43226022</v>
    <v>EXP. SUN RAFFLE GST</v>
    <v>Operation Cost GST</v>
    <v>Account</v>
    <v>8</v>
    <v>101706</v>
    <v/>
    <v>Eden Sports &amp; Recreation Club (43226022)</v>
    <v>L</v>
    <v>EXP. SUN RAFFLE GST</v>
    <v>92</v>
    <v>3</v>
    <v>INPUT</v>
  </rv>
  <rv s="4">
    <v>0</v>
    <v>EXP. TUE RAFFLE GST</v>
    <v>20</v>
    <v>Layer</v>
    <v>5</v>
    <v>EXP. TUE RAFFLE GST</v>
    <v>14</v>
    <v>0</v>
    <v>43226025</v>
    <v>EXP. TUE RAFFLE GST</v>
    <v>Operation Cost GST</v>
    <v>Account</v>
    <v>8</v>
    <v>101707</v>
    <v/>
    <v>Eden Sports &amp; Recreation Club (43226025)</v>
    <v>L</v>
    <v>EXP. TUE RAFFLE GST</v>
    <v>92</v>
    <v>4</v>
    <v>INPUT</v>
  </rv>
  <rv s="4">
    <v>0</v>
    <v>EXP. SUN RAFFLE NO GST RE</v>
    <v>20</v>
    <v>Layer</v>
    <v>5</v>
    <v>EXP. SUN RAFFLE NO GST RE</v>
    <v>14</v>
    <v>0</v>
    <v>4322602A</v>
    <v>EXP. SUN RAFFLE NO GST RE</v>
    <v>Operation cost No GST</v>
    <v>Account</v>
    <v>8</v>
    <v>101708</v>
    <v/>
    <v>Eden Sports &amp; Recreation Club (4322602A)</v>
    <v>L</v>
    <v>EXP. SUN RAFFLE NO GST RE</v>
    <v>92</v>
    <v>5</v>
    <v>EXEMPTEXPENSES</v>
  </rv>
  <rv s="4">
    <v>0</v>
    <v>EXP. BINGO NO GST</v>
    <v>20</v>
    <v>Layer</v>
    <v>5</v>
    <v>EXP. BINGO NO GST</v>
    <v>14</v>
    <v>0</v>
    <v>43226002</v>
    <v>EXP. BINGO NO GST</v>
    <v>Operation cost No GST</v>
    <v>Account</v>
    <v>8</v>
    <v>101698</v>
    <v/>
    <v>Eden Sports &amp; Recreation Club (43226002)</v>
    <v>L</v>
    <v>EXP. BINGO NO GST</v>
    <v>92</v>
    <v>8</v>
    <v>EXEMPTEXPENSES</v>
  </rv>
  <rv s="4">
    <v>0</v>
    <v>TAB COMMISSION</v>
    <v>4</v>
    <v>Layer</v>
    <v>5</v>
    <v>TAB COMMISSION</v>
    <v>14</v>
    <v>0</v>
    <v>1080000</v>
    <v>TAB COMMISSION</v>
    <v>Sales GST</v>
    <v>Account</v>
    <v>8</v>
    <v>101508</v>
    <v>TOTAL INCOME</v>
    <v>Eden Sports &amp; Recreation Club (1080000)</v>
    <v>L</v>
    <v>TAB COMMISSION</v>
    <v>88</v>
    <v>1</v>
    <v>OUTPUT</v>
  </rv>
  <rv s="4">
    <v>0</v>
    <v>KENO COMMISSION</v>
    <v>4</v>
    <v>Layer</v>
    <v>5</v>
    <v>KENO COMMISSION</v>
    <v>14</v>
    <v>0</v>
    <v>30000</v>
    <v>KENO COMMISSION</v>
    <v>Sales GST</v>
    <v>Account</v>
    <v>8</v>
    <v>101556</v>
    <v>TOTAL INCOME</v>
    <v>Eden Sports &amp; Recreation Club (30000)</v>
    <v>L</v>
    <v>KENO COMMISSION</v>
    <v>88</v>
    <v>2</v>
    <v>OUTPUT</v>
  </rv>
  <rv s="4">
    <v>0</v>
    <v>WAGES             TAB</v>
    <v>4</v>
    <v>Layer</v>
    <v>5</v>
    <v>WAGES             TAB</v>
    <v>14</v>
    <v>0</v>
    <v>1100000</v>
    <v>WAGES             TAB</v>
    <v>Payroll</v>
    <v>Account</v>
    <v>8</v>
    <v>101513</v>
    <v>TOTAL WAGES</v>
    <v>Eden Sports &amp; Recreation Club (1100000)</v>
    <v>L</v>
    <v>WAGES             TAB</v>
    <v>92</v>
    <v>24</v>
    <v>BASEXCLUDED</v>
  </rv>
  <rv s="4">
    <v>0</v>
    <v>WAGES KENO</v>
    <v>4</v>
    <v>Layer</v>
    <v>5</v>
    <v>WAGES KENO</v>
    <v>14</v>
    <v>0</v>
    <v>100000</v>
    <v>WAGES KENO</v>
    <v>Payroll</v>
    <v>Account</v>
    <v>8</v>
    <v>101469</v>
    <v>TOTAL WAGES</v>
    <v>Eden Sports &amp; Recreation Club (100000)</v>
    <v>L</v>
    <v>WAGES KENO</v>
    <v>92</v>
    <v>19</v>
    <v>BASEXCLUDED</v>
  </rv>
  <rv s="4">
    <v>0</v>
    <v>OPER SUPP &amp; RENT TAB  RE</v>
    <v>20</v>
    <v>Layer</v>
    <v>5</v>
    <v>OPER SUPP &amp; RENT TAB  RE</v>
    <v>14</v>
    <v>0</v>
    <v>1246000</v>
    <v>OPER SUPP &amp; RENT TAB  RE</v>
    <v>Operation Cost GST</v>
    <v>Account</v>
    <v>8</v>
    <v>101526</v>
    <v/>
    <v>Eden Sports &amp; Recreation Club (1246000)</v>
    <v>L</v>
    <v>OPER SUPP &amp; RENT TAB  RE</v>
    <v>92</v>
    <v>22</v>
    <v>INPUT</v>
  </rv>
  <rv s="4">
    <v>0</v>
    <v>SUPERANNUATION    TAB</v>
    <v>20</v>
    <v>Layer</v>
    <v>5</v>
    <v>SUPERANNUATION    TAB</v>
    <v>14</v>
    <v>0</v>
    <v>1110000</v>
    <v>SUPERANNUATION    TAB</v>
    <v>Payroll</v>
    <v>Account</v>
    <v>8</v>
    <v>101520</v>
    <v/>
    <v>Eden Sports &amp; Recreation Club (1110000)</v>
    <v>L</v>
    <v>SUPERANNUATION    TAB</v>
    <v>92</v>
    <v>23</v>
    <v>BASEXCLUDED</v>
  </rv>
  <rv s="4">
    <v>0</v>
    <v>SUPERANNUATION KENO</v>
    <v>20</v>
    <v>Layer</v>
    <v>5</v>
    <v>SUPERANNUATION KENO</v>
    <v>14</v>
    <v>0</v>
    <v>110000</v>
    <v>SUPERANNUATION KENO</v>
    <v>Payroll</v>
    <v>Account</v>
    <v>8</v>
    <v>101512</v>
    <v/>
    <v>Eden Sports &amp; Recreation Club (110000)</v>
    <v>L</v>
    <v>SUPERANNUATION KENO</v>
    <v>92</v>
    <v>18</v>
    <v>BASEXCLUDED</v>
  </rv>
  <rv s="4">
    <v>0</v>
    <v>REPAIRS &amp; MAINT KENO</v>
    <v>20</v>
    <v>Layer</v>
    <v>5</v>
    <v>REPAIRS &amp; MAINT KENO</v>
    <v>14</v>
    <v>0</v>
    <v>258000</v>
    <v>REPAIRS &amp; MAINT KENO</v>
    <v>Operation Cost GST</v>
    <v>Account</v>
    <v>8</v>
    <v>101555</v>
    <v/>
    <v>Eden Sports &amp; Recreation Club (258000)</v>
    <v>L</v>
    <v>REPAIRS &amp; MAINT KENO</v>
    <v>92</v>
    <v>20</v>
    <v>INPUT</v>
  </rv>
  <rv s="4">
    <v>0</v>
    <v>STAFF MEALS KENO</v>
    <v>20</v>
    <v>Layer</v>
    <v>5</v>
    <v>STAFF MEALS KENO</v>
    <v>14</v>
    <v>0</v>
    <v>108001</v>
    <v>STAFF MEALS KENO</v>
    <v>Operation Cost GST</v>
    <v>Account</v>
    <v>8</v>
    <v>101509</v>
    <v/>
    <v>Eden Sports &amp; Recreation Club (108001)</v>
    <v>L</v>
    <v>STAFF MEALS KENO</v>
    <v>92</v>
    <v>1</v>
    <v>INPUT</v>
  </rv>
  <rv s="4">
    <v>0</v>
    <v>STAFF EXPENSES KENO</v>
    <v>20</v>
    <v>Layer</v>
    <v>5</v>
    <v>STAFF EXPENSES KENO</v>
    <v>14</v>
    <v>0</v>
    <v>108002</v>
    <v>STAFF EXPENSES KENO</v>
    <v>Operation Cost GST</v>
    <v>Account</v>
    <v>8</v>
    <v>101510</v>
    <v/>
    <v>Eden Sports &amp; Recreation Club (108002)</v>
    <v>L</v>
    <v>STAFF EXPENSES KENO</v>
    <v>92</v>
    <v>2</v>
    <v>INPUT</v>
  </rv>
  <rv s="4">
    <v>0</v>
    <v>STAFF DRINKS KENO</v>
    <v>20</v>
    <v>Layer</v>
    <v>5</v>
    <v>STAFF DRINKS KENO</v>
    <v>14</v>
    <v>0</v>
    <v>108003</v>
    <v>STAFF DRINKS KENO</v>
    <v>Operation Cost GST</v>
    <v>Account</v>
    <v>8</v>
    <v>101511</v>
    <v/>
    <v>Eden Sports &amp; Recreation Club (108003)</v>
    <v>L</v>
    <v>STAFF DRINKS KENO</v>
    <v>92</v>
    <v>3</v>
    <v>INPUT</v>
  </rv>
  <rv s="4">
    <v>0</v>
    <v>STAFF EXPENSES TAB</v>
    <v>20</v>
    <v>Layer</v>
    <v>5</v>
    <v>STAFF EXPENSES TAB</v>
    <v>14</v>
    <v>0</v>
    <v>11080002</v>
    <v>STAFF EXPENSES TAB</v>
    <v>Operation Cost GST</v>
    <v>Account</v>
    <v>8</v>
    <v>101518</v>
    <v/>
    <v>Eden Sports &amp; Recreation Club (11080002)</v>
    <v>L</v>
    <v>STAFF EXPENSES TAB</v>
    <v>92</v>
    <v>4</v>
    <v>INPUT</v>
  </rv>
  <rv s="4">
    <v>0</v>
    <v>STAFF MEALS   TAB</v>
    <v>20</v>
    <v>Layer</v>
    <v>5</v>
    <v>STAFF MEALS   TAB</v>
    <v>14</v>
    <v>0</v>
    <v>1108001</v>
    <v>STAFF MEALS   TAB</v>
    <v>Operation Cost GST</v>
    <v>Account</v>
    <v>8</v>
    <v>101519</v>
    <v/>
    <v>Eden Sports &amp; Recreation Club (1108001)</v>
    <v>L</v>
    <v>STAFF MEALS   TAB</v>
    <v>92</v>
    <v>5</v>
    <v>INPUT</v>
  </rv>
  <rv s="4">
    <v>0</v>
    <v>STAFF DRINKS      TAB</v>
    <v>20</v>
    <v>Layer</v>
    <v>5</v>
    <v>STAFF DRINKS      TAB</v>
    <v>14</v>
    <v>0</v>
    <v>1180003</v>
    <v>STAFF DRINKS      TAB</v>
    <v>Operation Cost GST</v>
    <v>Account</v>
    <v>8</v>
    <v>101523</v>
    <v/>
    <v>Eden Sports &amp; Recreation Club (1180003)</v>
    <v>L</v>
    <v>STAFF DRINKS      TAB</v>
    <v>92</v>
    <v>6</v>
    <v>INPUT</v>
  </rv>
  <rv s="4">
    <v>0</v>
    <v>STAFF TRAINING TAB</v>
    <v>20</v>
    <v>Layer</v>
    <v>5</v>
    <v>STAFF TRAINING TAB</v>
    <v>14</v>
    <v>0</v>
    <v>1255500</v>
    <v>STAFF TRAINING TAB</v>
    <v>Operation Cost GST</v>
    <v>Account</v>
    <v>8</v>
    <v>101527</v>
    <v/>
    <v>Eden Sports &amp; Recreation Club (1255500)</v>
    <v>L</v>
    <v>STAFF TRAINING TAB</v>
    <v>92</v>
    <v>7</v>
    <v>INPUT</v>
  </rv>
  <rv s="4">
    <v>0</v>
    <v>WAGES KENO O/T PENLTY</v>
    <v>4</v>
    <v>Layer</v>
    <v>5</v>
    <v>WAGES KENO O/T PENLTY</v>
    <v>14</v>
    <v>0</v>
    <v>100001</v>
    <v>WAGES KENO O/T PENLTY</v>
    <v>Payroll</v>
    <v>Account</v>
    <v>8</v>
    <v>101470</v>
    <v>TOTAL WAGES</v>
    <v>Eden Sports &amp; Recreation Club (100001)</v>
    <v>L</v>
    <v>WAGES KENO O/T PENLTY</v>
    <v>92</v>
    <v>8</v>
    <v>BASEXCLUDED</v>
  </rv>
  <rv s="4">
    <v>0</v>
    <v>HOLIDAY PAY KENO</v>
    <v>20</v>
    <v>Layer</v>
    <v>5</v>
    <v>HOLIDAY PAY KENO</v>
    <v>14</v>
    <v>0</v>
    <v>102000</v>
    <v>HOLIDAY PAY KENO</v>
    <v>Operation cost No GST</v>
    <v>Account</v>
    <v>8</v>
    <v>101494</v>
    <v/>
    <v>Eden Sports &amp; Recreation Club (102000)</v>
    <v>L</v>
    <v>HOLIDAY PAY KENO</v>
    <v>92</v>
    <v>9</v>
    <v>BASEXCLUDED</v>
  </rv>
  <rv s="4">
    <v>0</v>
    <v>SICK PAY KENO</v>
    <v>20</v>
    <v>Layer</v>
    <v>5</v>
    <v>SICK PAY KENO</v>
    <v>14</v>
    <v>0</v>
    <v>104000</v>
    <v>SICK PAY KENO</v>
    <v>Operation cost No GST</v>
    <v>Account</v>
    <v>8</v>
    <v>101506</v>
    <v/>
    <v>Eden Sports &amp; Recreation Club (104000)</v>
    <v>L</v>
    <v>SICK PAY KENO</v>
    <v>92</v>
    <v>10</v>
    <v>BASEXCLUDED</v>
  </rv>
  <rv s="4">
    <v>0</v>
    <v>PROMOTIONS KENO</v>
    <v>20</v>
    <v>Layer</v>
    <v>5</v>
    <v>PROMOTIONS KENO</v>
    <v>14</v>
    <v>0</v>
    <v>200000</v>
    <v>PROMOTIONS KENO</v>
    <v>Operation Cost GST</v>
    <v>Account</v>
    <v>8</v>
    <v>101529</v>
    <v/>
    <v>Eden Sports &amp; Recreation Club (200000)</v>
    <v>L</v>
    <v>PROMOTIONS KENO</v>
    <v>92</v>
    <v>11</v>
    <v>INPUT</v>
  </rv>
  <rv s="4">
    <v>0</v>
    <v>WAGES O/T PENALTY TAB</v>
    <v>4</v>
    <v>Layer</v>
    <v>5</v>
    <v>WAGES O/T PENALTY TAB</v>
    <v>14</v>
    <v>0</v>
    <v>1100001</v>
    <v>WAGES O/T PENALTY TAB</v>
    <v>Payroll</v>
    <v>Account</v>
    <v>8</v>
    <v>101514</v>
    <v>TOTAL WAGES</v>
    <v>Eden Sports &amp; Recreation Club (1100001)</v>
    <v>L</v>
    <v>WAGES O/T PENALTY TAB</v>
    <v>92</v>
    <v>12</v>
    <v>BASEXCLUDED</v>
  </rv>
  <rv s="4">
    <v>0</v>
    <v>HOLIDAY PAY       TAB</v>
    <v>20</v>
    <v>Layer</v>
    <v>5</v>
    <v>HOLIDAY PAY       TAB</v>
    <v>14</v>
    <v>0</v>
    <v>1102000</v>
    <v>HOLIDAY PAY       TAB</v>
    <v>Operation cost No GST</v>
    <v>Account</v>
    <v>8</v>
    <v>101515</v>
    <v/>
    <v>Eden Sports &amp; Recreation Club (1102000)</v>
    <v>L</v>
    <v>HOLIDAY PAY       TAB</v>
    <v>92</v>
    <v>13</v>
    <v>BASEXCLUDED</v>
  </rv>
  <rv s="4">
    <v>0</v>
    <v>SICK PAY          TAB</v>
    <v>20</v>
    <v>Layer</v>
    <v>5</v>
    <v>SICK PAY          TAB</v>
    <v>14</v>
    <v>0</v>
    <v>1104000</v>
    <v>SICK PAY          TAB</v>
    <v>Operation cost No GST</v>
    <v>Account</v>
    <v>8</v>
    <v>101516</v>
    <v/>
    <v>Eden Sports &amp; Recreation Club (1104000)</v>
    <v>L</v>
    <v>SICK PAY          TAB</v>
    <v>92</v>
    <v>14</v>
    <v>BASEXCLUDED</v>
  </rv>
  <rv s="4">
    <v>0</v>
    <v>PROMOTIONS TAB</v>
    <v>20</v>
    <v>Layer</v>
    <v>5</v>
    <v>PROMOTIONS TAB</v>
    <v>14</v>
    <v>0</v>
    <v>1200000</v>
    <v>PROMOTIONS TAB</v>
    <v>Operation Cost GST</v>
    <v>Account</v>
    <v>8</v>
    <v>101524</v>
    <v/>
    <v>Eden Sports &amp; Recreation Club (1200000)</v>
    <v>L</v>
    <v>PROMOTIONS TAB</v>
    <v>92</v>
    <v>15</v>
    <v>INPUT</v>
  </rv>
  <rv s="4">
    <v>0</v>
    <v>OPER SUPPLIES KENO</v>
    <v>20</v>
    <v>Layer</v>
    <v>5</v>
    <v>OPER SUPPLIES KENO</v>
    <v>14</v>
    <v>0</v>
    <v>246000</v>
    <v>OPER SUPPLIES KENO</v>
    <v>Operation Cost GST</v>
    <v>Account</v>
    <v>8</v>
    <v>101553</v>
    <v/>
    <v>Eden Sports &amp; Recreation Club (246000)</v>
    <v>L</v>
    <v>OPER SUPPLIES KENO</v>
    <v>92</v>
    <v>16</v>
    <v>INPUT</v>
  </rv>
  <rv s="4">
    <v>0</v>
    <v>STAFF TRAINING KENO</v>
    <v>20</v>
    <v>Layer</v>
    <v>5</v>
    <v>STAFF TRAINING KENO</v>
    <v>14</v>
    <v>0</v>
    <v>255500</v>
    <v>STAFF TRAINING KENO</v>
    <v>Operation Cost GST</v>
    <v>Account</v>
    <v>8</v>
    <v>101554</v>
    <v/>
    <v>Eden Sports &amp; Recreation Club (255500)</v>
    <v>L</v>
    <v>STAFF TRAINING KENO</v>
    <v>92</v>
    <v>17</v>
    <v>INPUT</v>
  </rv>
  <rv s="4">
    <v>0</v>
    <v>REPAIRS &amp; MAINT TAB</v>
    <v>20</v>
    <v>Layer</v>
    <v>5</v>
    <v>REPAIRS &amp; MAINT TAB</v>
    <v>14</v>
    <v>0</v>
    <v>1258000</v>
    <v>REPAIRS &amp; MAINT TAB</v>
    <v>Operation Cost GST</v>
    <v>Account</v>
    <v>8</v>
    <v>101528</v>
    <v/>
    <v>Eden Sports &amp; Recreation Club (1258000)</v>
    <v>L</v>
    <v>REPAIRS &amp; MAINT TAB</v>
    <v>92</v>
    <v>21</v>
    <v>INPUT</v>
  </rv>
  <rv s="4">
    <v>0</v>
    <v>Sales Clothing &amp; Goods</v>
    <v>4</v>
    <v>Layer</v>
    <v>5</v>
    <v>Sales Clothing &amp; Goods</v>
    <v>14</v>
    <v>0</v>
    <v>40042300</v>
    <v>Sales Clothing &amp; Goods</v>
    <v>Sales GST</v>
    <v>Account</v>
    <v>8</v>
    <v>101625</v>
    <v>TOTAL INCOME</v>
    <v>Eden Sports &amp; Recreation Club (40042300)</v>
    <v>L</v>
    <v>Sales Clothing &amp; Goods</v>
    <v>88</v>
    <v>1</v>
    <v>OUTPUT</v>
  </rv>
  <rv s="4">
    <v>0</v>
    <v>Sales Equip Hire</v>
    <v>4</v>
    <v>Layer</v>
    <v>5</v>
    <v>Sales Equip Hire</v>
    <v>14</v>
    <v>0</v>
    <v>40042200</v>
    <v>Sales Equip Hire</v>
    <v>Sales GST</v>
    <v>Account</v>
    <v>8</v>
    <v>101624</v>
    <v>TOTAL INCOME</v>
    <v>Eden Sports &amp; Recreation Club (40042200)</v>
    <v>L</v>
    <v>Sales Equip Hire</v>
    <v>88</v>
    <v>2</v>
    <v>OUTPUT</v>
  </rv>
  <rv s="4">
    <v>0</v>
    <v>CART HIRE SHOP</v>
    <v>4</v>
    <v>Layer</v>
    <v>5</v>
    <v>CART HIRE SHOP</v>
    <v>14</v>
    <v>0</v>
    <v>39000046</v>
    <v>CART HIRE SHOP</v>
    <v>Sales GST</v>
    <v>Account</v>
    <v>8</v>
    <v>101594</v>
    <v>TOTAL INCOME</v>
    <v>Eden Sports &amp; Recreation Club (39000046)</v>
    <v>L</v>
    <v>CART HIRE SHOP</v>
    <v>88</v>
    <v>3</v>
    <v>OUTPUT</v>
  </rv>
  <rv s="4">
    <v>0</v>
    <v>Sales Pro Shop Food &amp; Bev</v>
    <v>4</v>
    <v>Layer</v>
    <v>5</v>
    <v>Sales Pro Shop Food &amp; Bev</v>
    <v>14</v>
    <v>0</v>
    <v>40042400</v>
    <v>Sales Pro Shop Food &amp; Bev</v>
    <v>Sales GST</v>
    <v>Account</v>
    <v>8</v>
    <v>101626</v>
    <v>TOTAL INCOME</v>
    <v>Eden Sports &amp; Recreation Club (40042400)</v>
    <v>L</v>
    <v>Sales Pro Shop Food &amp; Bev</v>
    <v>88</v>
    <v>4</v>
    <v>OUTPUT</v>
  </rv>
  <rv s="4">
    <v>0</v>
    <v>Pro Shop Commission</v>
    <v>20</v>
    <v>Layer</v>
    <v>5</v>
    <v>Pro Shop Commission</v>
    <v>14</v>
    <v>0</v>
    <v>39080250</v>
    <v>Pro Shop Commission</v>
    <v>Operation Cost GST</v>
    <v>Account</v>
    <v>8</v>
    <v>102022</v>
    <v/>
    <v>Eden Sports &amp; Recreation Club (39080250)</v>
    <v>L</v>
    <v>Pro Shop Commission</v>
    <v>92</v>
    <v>1</v>
    <v>INPUT</v>
  </rv>
  <rv s="4">
    <v>0</v>
    <v>STOCK MOVEMENT PS GREENS</v>
    <v>20</v>
    <v>Layer</v>
    <v>5</v>
    <v>STOCK MOVEMENT PS GREENS</v>
    <v>14</v>
    <v>0</v>
    <v>39092000</v>
    <v>STOCK MOVEMENT PS GREENS</v>
    <v>Operation cost No GST</v>
    <v>Account</v>
    <v>8</v>
    <v>101606</v>
    <v/>
    <v>Eden Sports &amp; Recreation Club (39092000)</v>
    <v>L</v>
    <v>STOCK MOVEMENT PS GREENS</v>
    <v>92</v>
    <v>12</v>
    <v>EXEMPTEXPENSES</v>
  </rv>
  <rv s="4">
    <v>0</v>
    <v>Promo expenses - Pro Shop</v>
    <v>21</v>
    <v>Layer</v>
    <v>5</v>
    <v>Promo expenses - Pro Shop</v>
    <v>14</v>
    <v>0</v>
    <v>39080300</v>
    <v/>
    <v>Operation Cost GST</v>
    <v>Account</v>
    <v>8</v>
    <v>101604</v>
    <v/>
    <v>Eden Sports &amp; Recreation Club (39080300)</v>
    <v>L</v>
    <v>Promo expenses - Pro Shop</v>
    <v>92</v>
    <v>7</v>
    <v>INPUT</v>
  </rv>
  <rv s="4">
    <v>0</v>
    <v>GOLF CART HIRE (AUGUSTA)</v>
    <v>20</v>
    <v>Layer</v>
    <v>5</v>
    <v>GOLF CART HIRE (AUGUSTA)</v>
    <v>14</v>
    <v>0</v>
    <v>40245000</v>
    <v>GOLF CART HIRE (AUGUSTA)</v>
    <v>Operation Cost GST</v>
    <v>Account</v>
    <v>8</v>
    <v>101650</v>
    <v/>
    <v>Eden Sports &amp; Recreation Club (40245000)</v>
    <v>L</v>
    <v>GOLF CART HIRE (AUGUSTA)</v>
    <v>92</v>
    <v>11</v>
    <v>EXEMPTEXPENSES</v>
  </rv>
  <rv s="4">
    <v>0</v>
    <v>OPER SUPP PRO SHOP</v>
    <v>20</v>
    <v>Layer</v>
    <v>5</v>
    <v>OPER SUPP PRO SHOP</v>
    <v>14</v>
    <v>0</v>
    <v>39258000</v>
    <v>OPER SUPP PRO SHOP</v>
    <v>Operation Cost GST</v>
    <v>Account</v>
    <v>8</v>
    <v>101619</v>
    <v/>
    <v>Eden Sports &amp; Recreation Club (39258000)</v>
    <v>L</v>
    <v>OPER SUPP PRO SHOP</v>
    <v>92</v>
    <v>9</v>
    <v>INPUT</v>
  </rv>
  <rv s="4">
    <v>0</v>
    <v>Purchases Pro Shop Food &amp; Bev</v>
    <v>20</v>
    <v>Layer</v>
    <v>5</v>
    <v>Purchases Pro Shop Food &amp; Bev</v>
    <v>14</v>
    <v>0</v>
    <v>39080200</v>
    <v>Purchases Pro Shop Food &amp; Bev</v>
    <v>Operation Cost GST</v>
    <v>Account</v>
    <v>8</v>
    <v>101602</v>
    <v/>
    <v>Eden Sports &amp; Recreation Club (39080200)</v>
    <v>L</v>
    <v>Purchases Pro Shop Food &amp; Bev</v>
    <v>92</v>
    <v>10</v>
    <v>INPUT</v>
  </rv>
  <rv s="4">
    <v>0</v>
    <v>PURCH FREIGHT - PS GREENS</v>
    <v>20</v>
    <v>Layer</v>
    <v>5</v>
    <v>PURCH FREIGHT - PS GREENS</v>
    <v>14</v>
    <v>0</v>
    <v>39080002</v>
    <v>PURCH FREIGHT - PS GREENS</v>
    <v>Operation Cost GST</v>
    <v>Account</v>
    <v>8</v>
    <v>101599</v>
    <v/>
    <v>Eden Sports &amp; Recreation Club (39080002)</v>
    <v>L</v>
    <v>PURCH FREIGHT - PS GREENS</v>
    <v>92</v>
    <v>6</v>
    <v>INPUT</v>
  </rv>
  <rv s="4">
    <v>0</v>
    <v>Purchases Clothing &amp; Goods</v>
    <v>20</v>
    <v>Layer</v>
    <v>5</v>
    <v>Purchases Clothing &amp; Goods</v>
    <v>14</v>
    <v>0</v>
    <v>39080100</v>
    <v>Purchases Clothing &amp; Goods</v>
    <v>Operation Cost GST</v>
    <v>Account</v>
    <v>8</v>
    <v>101601</v>
    <v/>
    <v>Eden Sports &amp; Recreation Club (39080100)</v>
    <v>L</v>
    <v>Purchases Clothing &amp; Goods</v>
    <v>92</v>
    <v>16</v>
    <v>INPUT</v>
  </rv>
  <rv s="4">
    <v>0</v>
    <v>SICK PAY PS GREENS</v>
    <v>20</v>
    <v>Layer</v>
    <v>5</v>
    <v>SICK PAY PS GREENS</v>
    <v>14</v>
    <v>0</v>
    <v>39104100</v>
    <v>SICK PAY PS GREENS</v>
    <v>Operation cost No GST</v>
    <v>Account</v>
    <v>8</v>
    <v>101609</v>
    <v/>
    <v>Eden Sports &amp; Recreation Club (39104100)</v>
    <v>L</v>
    <v>SICK PAY PS GREENS</v>
    <v>92</v>
    <v>2</v>
    <v>BASEXCLUDED</v>
  </rv>
  <rv s="4">
    <v>0</v>
    <v>STAFF EXPENSES PS GREENS</v>
    <v>20</v>
    <v>Layer</v>
    <v>5</v>
    <v>STAFF EXPENSES PS GREENS</v>
    <v>14</v>
    <v>0</v>
    <v>39108102</v>
    <v>STAFF EXPENSES PS GREENS</v>
    <v>Operation Cost GST</v>
    <v>Account</v>
    <v>8</v>
    <v>101611</v>
    <v/>
    <v>Eden Sports &amp; Recreation Club (39108102)</v>
    <v>L</v>
    <v>STAFF EXPENSES PS GREENS</v>
    <v>92</v>
    <v>3</v>
    <v>INPUT</v>
  </rv>
  <rv s="4">
    <v>0</v>
    <v>Purchases Proshop Food &amp; Bev</v>
    <v>21</v>
    <v>Layer</v>
    <v>5</v>
    <v>Purchases Proshop Food &amp; Bev</v>
    <v>14</v>
    <v>0</v>
    <v>390802200</v>
    <v/>
    <v>Operation Cost GST</v>
    <v>Account</v>
    <v>8</v>
    <v>101603</v>
    <v/>
    <v>Eden Sports &amp; Recreation Club (390802200)</v>
    <v>L</v>
    <v>Purchases Proshop Food &amp; Bev</v>
    <v>92</v>
    <v>4</v>
    <v>INPUT</v>
  </rv>
  <rv s="4">
    <v>0</v>
    <v>PURCH PS GREENS</v>
    <v>20</v>
    <v>Layer</v>
    <v>5</v>
    <v>PURCH PS GREENS</v>
    <v>14</v>
    <v>0</v>
    <v>39080001</v>
    <v>PURCH PS GREENS</v>
    <v>Operation Cost GST</v>
    <v>Account</v>
    <v>8</v>
    <v>101598</v>
    <v/>
    <v>Eden Sports &amp; Recreation Club (39080001)</v>
    <v>L</v>
    <v>PURCH PS GREENS</v>
    <v>92</v>
    <v>5</v>
    <v>INPUT</v>
  </rv>
  <rv s="4">
    <v>0</v>
    <v>PURCH PS GREENS - GST FRE</v>
    <v>20</v>
    <v>Layer</v>
    <v>5</v>
    <v>PURCH PS GREENS - GST FRE</v>
    <v>14</v>
    <v>0</v>
    <v>39080004</v>
    <v>PURCH PS GREENS - GST FRE</v>
    <v>Operation Cost GST</v>
    <v>Account</v>
    <v>8</v>
    <v>101600</v>
    <v/>
    <v>Eden Sports &amp; Recreation Club (39080004)</v>
    <v>L</v>
    <v>PURCH PS GREENS - GST FRE</v>
    <v>92</v>
    <v>8</v>
    <v>INPUT</v>
  </rv>
  <rv s="5">
    <v>0</v>
    <v>Cart Lease Expenses</v>
    <v>4</v>
    <v>Layer</v>
    <v>5</v>
    <v>Cart Lease Expenses</v>
    <v>17</v>
    <v>0</v>
    <v>afe74964-11ca-4ded-a787-c74b0ade4fa9</v>
    <v>Account</v>
    <v>8</v>
    <v>102025</v>
    <v>R</v>
    <v>Cart Lease Expenses</v>
    <v>88</v>
    <v>13</v>
  </rv>
  <rv s="5">
    <v>0</v>
    <v>Data</v>
    <v>4</v>
    <v>Layer</v>
    <v>5</v>
    <v>Data</v>
    <v>17</v>
    <v>0</v>
    <v>a529bf3a-755f-4424-8b03-07cf33498461</v>
    <v>Account</v>
    <v>8</v>
    <v>102024</v>
    <v>R</v>
    <v>Data</v>
    <v>88</v>
    <v>14</v>
  </rv>
  <rv s="4">
    <v>0</v>
    <v>R&amp;M VEH. - CARTS PS</v>
    <v>20</v>
    <v>Layer</v>
    <v>5</v>
    <v>R&amp;M VEH. - CARTS PS</v>
    <v>14</v>
    <v>0</v>
    <v>39244100</v>
    <v>R&amp;M VEH. - CARTS PS</v>
    <v>Operation Cost GST</v>
    <v>Account</v>
    <v>8</v>
    <v>101616</v>
    <v/>
    <v>Eden Sports &amp; Recreation Club (39244100)</v>
    <v>L</v>
    <v>R&amp;M VEH. - CARTS PS</v>
    <v>92</v>
    <v>15</v>
    <v>INPUT</v>
  </rv>
  <rv s="4">
    <v>0</v>
    <v>SALES BISTRO - CASH</v>
    <v>4</v>
    <v>Layer</v>
    <v>5</v>
    <v>SALES BISTRO - CASH</v>
    <v>14</v>
    <v>0</v>
    <v>30030000</v>
    <v>SALES BISTRO - CASH</v>
    <v>Sales GST</v>
    <v>Account</v>
    <v>8</v>
    <v>101557</v>
    <v>TOTAL INCOME</v>
    <v>Eden Sports &amp; Recreation Club (30030000)</v>
    <v>L</v>
    <v>SALES BISTRO - CASH</v>
    <v>88</v>
    <v>1</v>
    <v>OUTPUT</v>
  </rv>
  <rv s="4">
    <v>0</v>
    <v>SALES CAFE CASH</v>
    <v>4</v>
    <v>Layer</v>
    <v>5</v>
    <v>SALES CAFE CASH</v>
    <v>14</v>
    <v>0</v>
    <v>30030001</v>
    <v>SALES CAFE CASH</v>
    <v>Sales GST</v>
    <v>Account</v>
    <v>8</v>
    <v>101558</v>
    <v>TOTAL INCOME</v>
    <v>Eden Sports &amp; Recreation Club (30030001)</v>
    <v>L</v>
    <v>SALES CAFE CASH</v>
    <v>88</v>
    <v>2</v>
    <v>OUTPUT</v>
  </rv>
  <rv s="4">
    <v>0</v>
    <v>SALES BISTRO CREDIT  N</v>
    <v>4</v>
    <v>Layer</v>
    <v>5</v>
    <v>SALES BISTRO CREDIT  N</v>
    <v>14</v>
    <v>0</v>
    <v>30030016</v>
    <v>SALES BISTRO CREDIT  N</v>
    <v>Sales GST</v>
    <v>Account</v>
    <v>8</v>
    <v>101568</v>
    <v>TOTAL INCOME</v>
    <v>Eden Sports &amp; Recreation Club (30030016)</v>
    <v>L</v>
    <v>SALES BISTRO CREDIT  N</v>
    <v>88</v>
    <v>3</v>
    <v>OUTPUT</v>
  </rv>
  <rv s="4">
    <v>0</v>
    <v>SALES BISTRO - CREDIT</v>
    <v>4</v>
    <v>Layer</v>
    <v>5</v>
    <v>SALES BISTRO - CREDIT</v>
    <v>14</v>
    <v>0</v>
    <v>30030014</v>
    <v>SALES BISTRO - CREDIT</v>
    <v>Sales GST</v>
    <v>Account</v>
    <v>8</v>
    <v>101566</v>
    <v>TOTAL INCOME</v>
    <v>Eden Sports &amp; Recreation Club (30030014)</v>
    <v>L</v>
    <v>SALES BISTRO - CREDIT</v>
    <v>88</v>
    <v>4</v>
    <v>OUTPUT</v>
  </rv>
  <rv s="4">
    <v>0</v>
    <v>SALES BISTRO BUS MEAL</v>
    <v>4</v>
    <v>Layer</v>
    <v>5</v>
    <v>SALES BISTRO BUS MEAL</v>
    <v>14</v>
    <v>0</v>
    <v>30030013</v>
    <v>SALES BISTRO BUS MEAL</v>
    <v>Sales GST</v>
    <v>Account</v>
    <v>8</v>
    <v>101565</v>
    <v>TOTAL INCOME</v>
    <v>Eden Sports &amp; Recreation Club (30030013)</v>
    <v>L</v>
    <v>SALES BISTRO BUS MEAL</v>
    <v>88</v>
    <v>5</v>
    <v>OUTPUT</v>
  </rv>
  <rv s="4">
    <v>0</v>
    <v>SALES SUBS. MEALS BIST RE</v>
    <v>4</v>
    <v>Layer</v>
    <v>5</v>
    <v>SALES SUBS. MEALS BIST RE</v>
    <v>14</v>
    <v>0</v>
    <v>30030008</v>
    <v>SALES SUBS. MEALS BIST RE</v>
    <v>Sales GST</v>
    <v>Account</v>
    <v>8</v>
    <v>101563</v>
    <v>TOTAL INCOME</v>
    <v>Eden Sports &amp; Recreation Club (30030008)</v>
    <v>L</v>
    <v>SALES SUBS. MEALS BIST RE</v>
    <v>88</v>
    <v>6</v>
    <v>OUTPUT</v>
  </rv>
  <rv s="4">
    <v>0</v>
    <v>SALES DIR. MEAL BISTRO RE</v>
    <v>4</v>
    <v>Layer</v>
    <v>5</v>
    <v>SALES DIR. MEAL BISTRO RE</v>
    <v>14</v>
    <v>0</v>
    <v>30030007</v>
    <v>SALES DIR. MEAL BISTRO RE</v>
    <v>Sales GST</v>
    <v>Account</v>
    <v>8</v>
    <v>101562</v>
    <v>TOTAL INCOME</v>
    <v>Eden Sports &amp; Recreation Club (30030007)</v>
    <v>L</v>
    <v>SALES DIR. MEAL BISTRO RE</v>
    <v>88</v>
    <v>7</v>
    <v>OUTPUT</v>
  </rv>
  <rv s="4">
    <v>0</v>
    <v>SALES BISTRO LUNCH</v>
    <v>4</v>
    <v>Layer</v>
    <v>5</v>
    <v>SALES BISTRO LUNCH</v>
    <v>14</v>
    <v>0</v>
    <v>30030003</v>
    <v>SALES BISTRO LUNCH</v>
    <v>Sales GST</v>
    <v>Account</v>
    <v>8</v>
    <v>101559</v>
    <v>TOTAL INCOME</v>
    <v>Eden Sports &amp; Recreation Club (30030003)</v>
    <v>L</v>
    <v>SALES BISTRO LUNCH</v>
    <v>88</v>
    <v>8</v>
    <v>OUTPUT</v>
  </rv>
  <rv s="4">
    <v>0</v>
    <v>SALES STAFF MEALS BIST RE</v>
    <v>4</v>
    <v>Layer</v>
    <v>5</v>
    <v>SALES STAFF MEALS BIST RE</v>
    <v>14</v>
    <v>0</v>
    <v>30030005</v>
    <v>SALES STAFF MEALS BIST RE</v>
    <v>Sales GST</v>
    <v>Account</v>
    <v>8</v>
    <v>101561</v>
    <v>TOTAL INCOME</v>
    <v>Eden Sports &amp; Recreation Club (30030005)</v>
    <v>L</v>
    <v>SALES STAFF MEALS BIST RE</v>
    <v>88</v>
    <v>9</v>
    <v>OUTPUT</v>
  </rv>
  <rv s="4">
    <v>0</v>
    <v>REPAIRS &amp; MAINT CATER (30258000)</v>
    <v>20</v>
    <v>Layer</v>
    <v>5</v>
    <v>REPAIRS &amp; MAINT CATER (30258000)</v>
    <v>14</v>
    <v>0</v>
    <v>30258000</v>
    <v>REPAIRS &amp; MAINT CATER</v>
    <v>Operation Cost GST</v>
    <v>Account</v>
    <v>8</v>
    <v>101591</v>
    <v/>
    <v>Eden Sports &amp; Recreation Club (30258000)</v>
    <v>L</v>
    <v>REPAIRS &amp; MAINT CATER (30258000)</v>
    <v>92</v>
    <v>17</v>
    <v>INPUT</v>
  </rv>
  <rv s="4">
    <v>0</v>
    <v>OPER SUPPLIES CATER (30246000)</v>
    <v>20</v>
    <v>Layer</v>
    <v>5</v>
    <v>OPER SUPPLIES CATER (30246000)</v>
    <v>14</v>
    <v>0</v>
    <v>30246000</v>
    <v>OPER SUPPLIES CATER</v>
    <v>Operation Cost GST</v>
    <v>Account</v>
    <v>8</v>
    <v>101588</v>
    <v/>
    <v>Eden Sports &amp; Recreation Club (30246000)</v>
    <v>L</v>
    <v>OPER SUPPLIES CATER (30246000)</v>
    <v>92</v>
    <v>19</v>
    <v>INPUT</v>
  </rv>
  <rv s="4">
    <v>0</v>
    <v>TRAIN &amp; APPRENT.  CAT</v>
    <v>20</v>
    <v>Layer</v>
    <v>5</v>
    <v>TRAIN &amp; APPRENT.  CAT</v>
    <v>14</v>
    <v>0</v>
    <v>30255500</v>
    <v>TRAIN &amp; APPRENT.  CAT</v>
    <v>Operation Cost GST</v>
    <v>Account</v>
    <v>8</v>
    <v>101590</v>
    <v/>
    <v>Eden Sports &amp; Recreation Club (30255500)</v>
    <v>L</v>
    <v>TRAIN &amp; APPRENT.  CAT</v>
    <v>92</v>
    <v>1</v>
    <v>INPUT</v>
  </rv>
  <rv s="4">
    <v>0</v>
    <v>FOOD SHOP</v>
    <v>4</v>
    <v>Layer</v>
    <v>5</v>
    <v>FOOD SHOP</v>
    <v>14</v>
    <v>0</v>
    <v>39000047</v>
    <v>FOOD SHOP</v>
    <v>Sales GST</v>
    <v>Account</v>
    <v>8</v>
    <v>101595</v>
    <v>TOTAL INCOME</v>
    <v>Eden Sports &amp; Recreation Club (39000047)</v>
    <v>L</v>
    <v>FOOD SHOP</v>
    <v>92</v>
    <v>2</v>
    <v>INPUT</v>
  </rv>
  <rv s="4">
    <v>0</v>
    <v>SUPER. CATERING</v>
    <v>20</v>
    <v>Layer</v>
    <v>5</v>
    <v>SUPER. CATERING</v>
    <v>14</v>
    <v>0</v>
    <v>30110000</v>
    <v>SUPER. CATERING</v>
    <v>Payroll</v>
    <v>Account</v>
    <v>8</v>
    <v>101581</v>
    <v/>
    <v>Eden Sports &amp; Recreation Club (30110000)</v>
    <v>L</v>
    <v>SUPER. CATERING</v>
    <v>92</v>
    <v>3</v>
    <v>BASEXCLUDED</v>
  </rv>
  <rv s="4">
    <v>0</v>
    <v>PROMOTIONS CATERING</v>
    <v>20</v>
    <v>Layer</v>
    <v>5</v>
    <v>PROMOTIONS CATERING</v>
    <v>14</v>
    <v>0</v>
    <v>30200000</v>
    <v>PROMOTIONS CATERING</v>
    <v>Operation Cost GST</v>
    <v>Account</v>
    <v>8</v>
    <v>101583</v>
    <v/>
    <v>Eden Sports &amp; Recreation Club (30200000)</v>
    <v>L</v>
    <v>PROMOTIONS CATERING</v>
    <v>92</v>
    <v>4</v>
    <v>INPUT</v>
  </rv>
  <rv s="4">
    <v>0</v>
    <v>CLEANING LAUNDRY CATER RE</v>
    <v>20</v>
    <v>Layer</v>
    <v>5</v>
    <v>CLEANING LAUNDRY CATER RE</v>
    <v>14</v>
    <v>0</v>
    <v>30216003</v>
    <v>CLEANING LAUNDRY CATER RE</v>
    <v>Operation Cost GST</v>
    <v>Account</v>
    <v>8</v>
    <v>101584</v>
    <v/>
    <v>Eden Sports &amp; Recreation Club (30216003)</v>
    <v>L</v>
    <v>CLEANING LAUNDRY CATER RE</v>
    <v>92</v>
    <v>5</v>
    <v>INPUT</v>
  </rv>
  <rv s="4">
    <v>0</v>
    <v>CATERING STOCK TRSFER</v>
    <v>20</v>
    <v>Layer</v>
    <v>5</v>
    <v>CATERING STOCK TRSFER</v>
    <v>14</v>
    <v>0</v>
    <v>30091000</v>
    <v>CATERING STOCK TRSFER</v>
    <v>Operation cost No GST</v>
    <v>Account</v>
    <v>8</v>
    <v>101571</v>
    <v/>
    <v>Eden Sports &amp; Recreation Club (30091000)</v>
    <v>L</v>
    <v>CATERING STOCK TRSFER</v>
    <v>92</v>
    <v>6</v>
    <v>BASEXCLUDED</v>
  </rv>
  <rv s="4">
    <v>0</v>
    <v>CATERING STOCK M.MENT</v>
    <v>20</v>
    <v>Layer</v>
    <v>5</v>
    <v>CATERING STOCK M.MENT</v>
    <v>14</v>
    <v>0</v>
    <v>30092000</v>
    <v>CATERING STOCK M.MENT</v>
    <v>Operation cost No GST</v>
    <v>Account</v>
    <v>8</v>
    <v>101572</v>
    <v/>
    <v>Eden Sports &amp; Recreation Club (30092000)</v>
    <v>L</v>
    <v>CATERING STOCK M.MENT</v>
    <v>92</v>
    <v>7</v>
    <v>BASEXCLUDED</v>
  </rv>
  <rv s="4">
    <v>0</v>
    <v>WAGES CATERING</v>
    <v>4</v>
    <v>Layer</v>
    <v>5</v>
    <v>WAGES CATERING</v>
    <v>14</v>
    <v>0</v>
    <v>30100000</v>
    <v>WAGES CATERING</v>
    <v>Payroll</v>
    <v>Account</v>
    <v>8</v>
    <v>101573</v>
    <v>TOTAL WAGES</v>
    <v>Eden Sports &amp; Recreation Club (30100000)</v>
    <v>L</v>
    <v>WAGES CATERING</v>
    <v>92</v>
    <v>8</v>
    <v>BASEXCLUDED</v>
  </rv>
  <rv s="4">
    <v>0</v>
    <v>HOLIDAY PAY CATERING</v>
    <v>20</v>
    <v>Layer</v>
    <v>5</v>
    <v>HOLIDAY PAY CATERING</v>
    <v>14</v>
    <v>0</v>
    <v>30102000</v>
    <v>HOLIDAY PAY CATERING</v>
    <v>Operation cost No GST</v>
    <v>Account</v>
    <v>8</v>
    <v>101575</v>
    <v/>
    <v>Eden Sports &amp; Recreation Club (30102000)</v>
    <v>L</v>
    <v>HOLIDAY PAY CATERING</v>
    <v>92</v>
    <v>9</v>
    <v>BASEXCLUDED</v>
  </rv>
  <rv s="4">
    <v>0</v>
    <v>SICK PAY CATERING</v>
    <v>20</v>
    <v>Layer</v>
    <v>5</v>
    <v>SICK PAY CATERING</v>
    <v>14</v>
    <v>0</v>
    <v>30104000</v>
    <v>SICK PAY CATERING</v>
    <v>Operation cost No GST</v>
    <v>Account</v>
    <v>8</v>
    <v>101576</v>
    <v/>
    <v>Eden Sports &amp; Recreation Club (30104000)</v>
    <v>L</v>
    <v>SICK PAY CATERING</v>
    <v>92</v>
    <v>10</v>
    <v>BASEXCLUDED</v>
  </rv>
  <rv s="4">
    <v>0</v>
    <v>STAFF EXP. CATERING</v>
    <v>20</v>
    <v>Layer</v>
    <v>5</v>
    <v>STAFF EXP. CATERING</v>
    <v>14</v>
    <v>0</v>
    <v>30108002</v>
    <v>STAFF EXP. CATERING</v>
    <v>Operation Cost GST</v>
    <v>Account</v>
    <v>8</v>
    <v>101579</v>
    <v/>
    <v>Eden Sports &amp; Recreation Club (30108002)</v>
    <v>L</v>
    <v>STAFF EXP. CATERING</v>
    <v>92</v>
    <v>11</v>
    <v>INPUT</v>
  </rv>
  <rv s="4">
    <v>0</v>
    <v>STAFF TRAINING CATERING R</v>
    <v>20</v>
    <v>Layer</v>
    <v>5</v>
    <v>STAFF TRAINING CATERING R</v>
    <v>14</v>
    <v>0</v>
    <v>30108003</v>
    <v>STAFF TRAINING CATERING R</v>
    <v>Operation Cost GST</v>
    <v>Account</v>
    <v>8</v>
    <v>101580</v>
    <v/>
    <v>Eden Sports &amp; Recreation Club (30108003)</v>
    <v>L</v>
    <v>STAFF TRAINING CATERING R</v>
    <v>92</v>
    <v>12</v>
    <v>INPUT</v>
  </rv>
  <rv s="4">
    <v>0</v>
    <v>PURCH CATERING - GST</v>
    <v>20</v>
    <v>Layer</v>
    <v>5</v>
    <v>PURCH CATERING - GST</v>
    <v>14</v>
    <v>0</v>
    <v>30090010</v>
    <v>PURCH CATERING - GST</v>
    <v>Operation Cost GST</v>
    <v>Account</v>
    <v>8</v>
    <v>101570</v>
    <v/>
    <v>Eden Sports &amp; Recreation Club (30090010)</v>
    <v>L</v>
    <v>PURCH CATERING - GST</v>
    <v>92</v>
    <v>13</v>
    <v>INPUT</v>
  </rv>
  <rv s="4">
    <v>0</v>
    <v>PURCH CATERING - NO GST R</v>
    <v>20</v>
    <v>Layer</v>
    <v>5</v>
    <v>PURCH CATERING - NO GST R</v>
    <v>14</v>
    <v>0</v>
    <v>30090000</v>
    <v>PURCH CATERING - NO GST R</v>
    <v>Operation cost No GST</v>
    <v>Account</v>
    <v>8</v>
    <v>101569</v>
    <v/>
    <v>Eden Sports &amp; Recreation Club (30090000)</v>
    <v>L</v>
    <v>PURCH CATERING - NO GST R</v>
    <v>92</v>
    <v>14</v>
    <v>BASEXCLUDED</v>
  </rv>
  <rv s="4">
    <v>0</v>
    <v>FREE FOOD - OTHER</v>
    <v>20</v>
    <v>Layer</v>
    <v>5</v>
    <v>FREE FOOD - OTHER</v>
    <v>14</v>
    <v>0</v>
    <v>43227002</v>
    <v>FREE FOOD - OTHER</v>
    <v>Operation Cost GST</v>
    <v>Account</v>
    <v>8</v>
    <v>101711</v>
    <v/>
    <v>Eden Sports &amp; Recreation Club (43227002)</v>
    <v>L</v>
    <v>FREE FOOD - OTHER</v>
    <v>92</v>
    <v>15</v>
    <v>INPUT</v>
  </rv>
  <rv s="4">
    <v>0</v>
    <v>REPAIRS &amp; MAINT CATER (3025800a)</v>
    <v>20</v>
    <v>Layer</v>
    <v>5</v>
    <v>REPAIRS &amp; MAINT CATER (3025800a)</v>
    <v>14</v>
    <v>0</v>
    <v>3025800a</v>
    <v>REPAIRS &amp; MAINT CATER</v>
    <v>Operation Cost GST</v>
    <v>Account</v>
    <v>8</v>
    <v>101592</v>
    <v/>
    <v>Eden Sports &amp; Recreation Club (3025800a)</v>
    <v>L</v>
    <v>REPAIRS &amp; MAINT CATER (3025800a)</v>
    <v>92</v>
    <v>16</v>
    <v>INPUT</v>
  </rv>
  <rv s="4">
    <v>0</v>
    <v>OPER SUPPLIES CATER (3024600a)</v>
    <v>20</v>
    <v>Layer</v>
    <v>5</v>
    <v>OPER SUPPLIES CATER (3024600a)</v>
    <v>14</v>
    <v>0</v>
    <v>3024600a</v>
    <v>OPER SUPPLIES CATER</v>
    <v>Operation Cost GST</v>
    <v>Account</v>
    <v>8</v>
    <v>101589</v>
    <v/>
    <v>Eden Sports &amp; Recreation Club (3024600a)</v>
    <v>L</v>
    <v>OPER SUPPLIES CATER (3024600a)</v>
    <v>92</v>
    <v>18</v>
    <v>INPUT</v>
  </rv>
  <rv s="4">
    <v>0</v>
    <v>SUNDRY INCOME</v>
    <v>4</v>
    <v>Layer</v>
    <v>5</v>
    <v>SUNDRY INCOME</v>
    <v>14</v>
    <v>0</v>
    <v>50043050</v>
    <v>SUNDRY INCOME</v>
    <v>Sales GST</v>
    <v>Account</v>
    <v>8</v>
    <v>101806</v>
    <v>TOTAL INCOME</v>
    <v>Eden Sports &amp; Recreation Club (50043050)</v>
    <v>L</v>
    <v>SUNDRY INCOME</v>
    <v>88</v>
    <v>23</v>
    <v>OUTPUT</v>
  </rv>
  <rv s="4">
    <v>0</v>
    <v>Rent. Inc. - Cater.</v>
    <v>4</v>
    <v>Layer</v>
    <v>5</v>
    <v>Rent. Inc. - Cater.</v>
    <v>14</v>
    <v>0</v>
    <v>30030015</v>
    <v>Rent. Inc. - Cater.</v>
    <v>Sales GST</v>
    <v>Account</v>
    <v>8</v>
    <v>101567</v>
    <v>TOTAL INCOME</v>
    <v>Eden Sports &amp; Recreation Club (30030015)</v>
    <v>L</v>
    <v>Rent. Inc. - Cater.</v>
    <v>88</v>
    <v>16</v>
    <v>OUTPUT</v>
  </rv>
  <rv s="4">
    <v>0</v>
    <v>REVENUE Sundry Other</v>
    <v>4</v>
    <v>Layer</v>
    <v>5</v>
    <v>REVENUE Sundry Other</v>
    <v>14</v>
    <v>0</v>
    <v>43047000</v>
    <v>REVENUE Sundry Other</v>
    <v>Sales GST</v>
    <v>Account</v>
    <v>8</v>
    <v>101669</v>
    <v>TOTAL INCOME</v>
    <v>Eden Sports &amp; Recreation Club (43047000)</v>
    <v>L</v>
    <v>REVENUE Sundry Other</v>
    <v>88</v>
    <v>18</v>
    <v>OUTPUT</v>
  </rv>
  <rv s="4">
    <v>0</v>
    <v>MEMBERSHIP ADMIN</v>
    <v>4</v>
    <v>Layer</v>
    <v>5</v>
    <v>MEMBERSHIP ADMIN</v>
    <v>14</v>
    <v>0</v>
    <v>50045000</v>
    <v>MEMBERSHIP ADMIN</v>
    <v>Sales GST</v>
    <v>Account</v>
    <v>8</v>
    <v>101811</v>
    <v>TOTAL INCOME</v>
    <v>Eden Sports &amp; Recreation Club (50045000)</v>
    <v>L</v>
    <v>MEMBERSHIP ADMIN</v>
    <v>88</v>
    <v>24</v>
    <v>OUTPUT</v>
  </rv>
  <rv s="4">
    <v>0</v>
    <v>Profit on Sale of Assets</v>
    <v>20</v>
    <v>Layer</v>
    <v>5</v>
    <v>Profit on Sale of Assets</v>
    <v>14</v>
    <v>0</v>
    <v>49248001</v>
    <v>Profit on Sale of Assets</v>
    <v>Sales GST</v>
    <v>Account</v>
    <v>8</v>
    <v>102026</v>
    <v/>
    <v>Eden Sports &amp; Recreation Club (49248001)</v>
    <v>L</v>
    <v>Profit on Sale of Assets</v>
    <v>88</v>
    <v>1</v>
    <v>OUTPUT</v>
  </rv>
  <rv s="4">
    <v>0</v>
    <v>TOUR INCOME</v>
    <v>4</v>
    <v>Layer</v>
    <v>5</v>
    <v>TOUR INCOME</v>
    <v>14</v>
    <v>0</v>
    <v>43047100</v>
    <v>TOUR INCOME</v>
    <v>Sales GST</v>
    <v>Account</v>
    <v>8</v>
    <v>101670</v>
    <v>TOTAL INCOME</v>
    <v>Eden Sports &amp; Recreation Club (43047100)</v>
    <v>L</v>
    <v>TOUR INCOME</v>
    <v>88</v>
    <v>19</v>
    <v>OUTPUT</v>
  </rv>
  <rv s="4">
    <v>0</v>
    <v>SALES PROMO-BADGE DRAW CA</v>
    <v>4</v>
    <v>Layer</v>
    <v>5</v>
    <v>SALES PROMO-BADGE DRAW CA</v>
    <v>14</v>
    <v>0</v>
    <v>49200002</v>
    <v>SALES PROMO-BADGE DRAW CA</v>
    <v>Sales GST</v>
    <v>Account</v>
    <v>8</v>
    <v>101755</v>
    <v>TOTAL INCOME</v>
    <v>Eden Sports &amp; Recreation Club (49200002)</v>
    <v>L</v>
    <v>SALES PROMO-BADGE DRAW CA</v>
    <v>88</v>
    <v>21</v>
    <v>OUTPUT</v>
  </rv>
  <rv s="4">
    <v>0</v>
    <v>SALES D.ROOM FUNCTION</v>
    <v>4</v>
    <v>Layer</v>
    <v>5</v>
    <v>SALES D.ROOM FUNCTION</v>
    <v>14</v>
    <v>0</v>
    <v>30030004</v>
    <v>SALES D.ROOM FUNCTION</v>
    <v>Sales GST</v>
    <v>Account</v>
    <v>8</v>
    <v>101560</v>
    <v>TOTAL INCOME</v>
    <v>Eden Sports &amp; Recreation Club (30030004)</v>
    <v>L</v>
    <v>SALES D.ROOM FUNCTION</v>
    <v>88</v>
    <v>15</v>
    <v>OUTPUT</v>
  </rv>
  <rv s="4">
    <v>0</v>
    <v>INTEREST RECEIVED    EDEN</v>
    <v>4</v>
    <v>Layer</v>
    <v>5</v>
    <v>INTEREST RECEIVED    EDEN</v>
    <v>14</v>
    <v>0</v>
    <v>50043000</v>
    <v>INTEREST RECEIVED    EDEN</v>
    <v>Sales GST</v>
    <v>Account</v>
    <v>8</v>
    <v>101805</v>
    <v>TOTAL INCOME</v>
    <v>Eden Sports &amp; Recreation Club (50043000)</v>
    <v>L</v>
    <v>INTEREST RECEIVED    EDEN</v>
    <v>88</v>
    <v>22</v>
    <v>EXEMPTOUTPUT</v>
  </rv>
  <rv s="4">
    <v>0</v>
    <v>SALES ENTERTAIN OTHER</v>
    <v>4</v>
    <v>Layer</v>
    <v>5</v>
    <v>SALES ENTERTAIN OTHER</v>
    <v>14</v>
    <v>0</v>
    <v>43041003</v>
    <v>SALES ENTERTAIN OTHER</v>
    <v>Sales GST</v>
    <v>Account</v>
    <v>8</v>
    <v>101665</v>
    <v>TOTAL INCOME</v>
    <v>Eden Sports &amp; Recreation Club (43041003)</v>
    <v>L</v>
    <v>SALES ENTERTAIN OTHER</v>
    <v>88</v>
    <v>17</v>
    <v>OUTPUT</v>
  </rv>
  <rv s="4">
    <v>0</v>
    <v>SALES BAND EIPTS</v>
    <v>4</v>
    <v>Layer</v>
    <v>5</v>
    <v>SALES BAND EIPTS</v>
    <v>14</v>
    <v>0</v>
    <v>43041004</v>
    <v>SALES BAND EIPTS</v>
    <v>Sales GST</v>
    <v>Account</v>
    <v>8</v>
    <v>101666</v>
    <v>TOTAL INCOME</v>
    <v>Eden Sports &amp; Recreation Club (43041004)</v>
    <v>L</v>
    <v>SALES BAND EIPTS</v>
    <v>88</v>
    <v>2</v>
    <v>OUTPUT</v>
  </rv>
  <rv s="4">
    <v>0</v>
    <v>Kangaroo Tours</v>
    <v>22</v>
    <v>Layer</v>
    <v>5</v>
    <v>Kangaroo Tours</v>
    <v>14</v>
    <v>0</v>
    <v>43077100</v>
    <v/>
    <v>Sales GST</v>
    <v>Account</v>
    <v>8</v>
    <v>101672</v>
    <v>TOTAL INCOME</v>
    <v>Eden Sports &amp; Recreation Club (43077100)</v>
    <v>L</v>
    <v>Kangaroo Tours</v>
    <v>88</v>
    <v>3</v>
    <v>OUTPUT</v>
  </rv>
  <rv s="4">
    <v>0</v>
    <v>Other Income Donations</v>
    <v>4</v>
    <v>Layer</v>
    <v>5</v>
    <v>Other Income Donations</v>
    <v>14</v>
    <v>0</v>
    <v>4005000a</v>
    <v>Other Income Donations</v>
    <v>Sales GST</v>
    <v>Account</v>
    <v>8</v>
    <v>101629</v>
    <v>TOTAL INCOME</v>
    <v>Eden Sports &amp; Recreation Club (4005000a)</v>
    <v>L</v>
    <v>Other Income Donations</v>
    <v>88</v>
    <v>4</v>
    <v>OUTPUT</v>
  </rv>
  <rv s="4">
    <v>0</v>
    <v>BUSINESS DEVELOPMENT INCO</v>
    <v>4</v>
    <v>Layer</v>
    <v>5</v>
    <v>BUSINESS DEVELOPMENT INCO</v>
    <v>14</v>
    <v>0</v>
    <v>50044000</v>
    <v>BUSINESS DEVELOPMENT INCO</v>
    <v>Sales No GST</v>
    <v>Account</v>
    <v>8</v>
    <v>101810</v>
    <v>TOTAL INCOME</v>
    <v>Eden Sports &amp; Recreation Club (50044000)</v>
    <v>L</v>
    <v>BUSINESS DEVELOPMENT INCO</v>
    <v>88</v>
    <v>5</v>
    <v>OUTPUT</v>
  </rv>
  <rv s="4">
    <v>0</v>
    <v>SUNDRY INCOME No GST</v>
    <v>4</v>
    <v>Layer</v>
    <v>5</v>
    <v>SUNDRY INCOME No GST</v>
    <v>14</v>
    <v>0</v>
    <v>5004305a</v>
    <v>SUNDRY INCOME No GST</v>
    <v>Sales No GST</v>
    <v>Account</v>
    <v>8</v>
    <v>101807</v>
    <v>TOTAL INCOME</v>
    <v>Eden Sports &amp; Recreation Club (5004305a)</v>
    <v>L</v>
    <v>SUNDRY INCOME No GST</v>
    <v>88</v>
    <v>6</v>
    <v>EXEMPTOUTPUT</v>
  </rv>
  <rv s="4">
    <v>0</v>
    <v>COMM  POOL TABLE  EDEN</v>
    <v>4</v>
    <v>Layer</v>
    <v>5</v>
    <v>COMM  POOL TABLE  EDEN</v>
    <v>14</v>
    <v>0</v>
    <v>50040002</v>
    <v>COMM  POOL TABLE  EDEN</v>
    <v>Sales GST</v>
    <v>Account</v>
    <v>8</v>
    <v>101804</v>
    <v>TOTAL INCOME</v>
    <v>Eden Sports &amp; Recreation Club (50040002)</v>
    <v>L</v>
    <v>COMM  POOL TABLE  EDEN</v>
    <v>88</v>
    <v>7</v>
    <v>OUTPUT</v>
  </rv>
  <rv s="4">
    <v>0</v>
    <v>COMM  US DOLLARS  EDEN</v>
    <v>4</v>
    <v>Layer</v>
    <v>5</v>
    <v>COMM  US DOLLARS  EDEN</v>
    <v>14</v>
    <v>0</v>
    <v>50040001</v>
    <v>COMM  US DOLLARS  EDEN</v>
    <v>Sales GST</v>
    <v>Account</v>
    <v>8</v>
    <v>101803</v>
    <v>TOTAL INCOME</v>
    <v>Eden Sports &amp; Recreation Club (50040001)</v>
    <v>L</v>
    <v>COMM  US DOLLARS  EDEN</v>
    <v>88</v>
    <v>8</v>
    <v>OUTPUT</v>
  </rv>
  <rv s="4">
    <v>0</v>
    <v>COMMISSION EIVED  EDEN</v>
    <v>4</v>
    <v>Layer</v>
    <v>5</v>
    <v>COMMISSION EIVED  EDEN</v>
    <v>14</v>
    <v>0</v>
    <v>50040000</v>
    <v>COMMISSION EIVED  EDEN</v>
    <v>Sales GST</v>
    <v>Account</v>
    <v>8</v>
    <v>101802</v>
    <v>TOTAL INCOME</v>
    <v>Eden Sports &amp; Recreation Club (50040000)</v>
    <v>L</v>
    <v>COMMISSION EIVED  EDEN</v>
    <v>88</v>
    <v>9</v>
    <v>OUTPUT</v>
  </rv>
  <rv s="4">
    <v>0</v>
    <v>GOVERNMENT SUBSIDY (50043100)</v>
    <v>20</v>
    <v>Layer</v>
    <v>5</v>
    <v>GOVERNMENT SUBSIDY (50043100)</v>
    <v>14</v>
    <v>0</v>
    <v>50043100</v>
    <v>GOVERNMENT SUBSIDY</v>
    <v>Sales No GST</v>
    <v>Account</v>
    <v>8</v>
    <v>101808</v>
    <v/>
    <v>Eden Sports &amp; Recreation Club (50043100)</v>
    <v>L</v>
    <v>GOVERNMENT SUBSIDY (50043100)</v>
    <v>88</v>
    <v>10</v>
    <v>EXEMPTOUTPUT</v>
  </rv>
  <rv s="4">
    <v>0</v>
    <v>GOVERNMENT SUBSIDY (50043105)</v>
    <v>20</v>
    <v>Layer</v>
    <v>5</v>
    <v>GOVERNMENT SUBSIDY (50043105)</v>
    <v>14</v>
    <v>0</v>
    <v>50043105</v>
    <v>GOVERNMENT SUBSIDY</v>
    <v>Sales No GST</v>
    <v>Account</v>
    <v>8</v>
    <v>101809</v>
    <v/>
    <v>Eden Sports &amp; Recreation Club (50043105)</v>
    <v>L</v>
    <v>GOVERNMENT SUBSIDY (50043105)</v>
    <v>88</v>
    <v>11</v>
    <v>EXEMPTOUTPUT</v>
  </rv>
  <rv s="4">
    <v>0</v>
    <v>Room Hire &amp; Rents - C-C</v>
    <v>4</v>
    <v>Layer</v>
    <v>5</v>
    <v>Room Hire &amp; Rents - C-C</v>
    <v>14</v>
    <v>0</v>
    <v>50046001</v>
    <v>Room Hire &amp; Rents - C-C</v>
    <v>Sales GST</v>
    <v>Account</v>
    <v>8</v>
    <v>101813</v>
    <v>TOTAL INCOME</v>
    <v>Eden Sports &amp; Recreation Club (50046001)</v>
    <v>L</v>
    <v>Room Hire &amp; Rents - C-C</v>
    <v>88</v>
    <v>12</v>
    <v>OUTPUT</v>
  </rv>
  <rv s="4">
    <v>0</v>
    <v>Room Hire -  Club</v>
    <v>4</v>
    <v>Layer</v>
    <v>5</v>
    <v>Room Hire -  Club</v>
    <v>14</v>
    <v>0</v>
    <v>50046000</v>
    <v>Room Hire -  Club</v>
    <v>Sales GST</v>
    <v>Account</v>
    <v>8</v>
    <v>101812</v>
    <v>TOTAL INCOME</v>
    <v>Eden Sports &amp; Recreation Club (50046000)</v>
    <v>L</v>
    <v>Room Hire -  Club</v>
    <v>88</v>
    <v>13</v>
    <v>OUTPUT</v>
  </rv>
  <rv s="4">
    <v>0</v>
    <v>GROSS VALU OF SALE ASSETS</v>
    <v>4</v>
    <v>Layer</v>
    <v>5</v>
    <v>GROSS VALU OF SALE ASSETS</v>
    <v>14</v>
    <v>0</v>
    <v>43048000</v>
    <v>GROSS VALU OF SALE ASSETS</v>
    <v>Sales GST</v>
    <v>Account</v>
    <v>8</v>
    <v>101671</v>
    <v>TOTAL INCOME</v>
    <v>Eden Sports &amp; Recreation Club (43048000)</v>
    <v>L</v>
    <v>GROSS VALU OF SALE ASSETS</v>
    <v>88</v>
    <v>20</v>
    <v>OUTPUT</v>
  </rv>
  <rv s="4">
    <v>0</v>
    <v>Commission Functions</v>
    <v>4</v>
    <v>Layer</v>
    <v>5</v>
    <v>Commission Functions</v>
    <v>14</v>
    <v>0</v>
    <v>10030004</v>
    <v>Commission Functions</v>
    <v>Sales GST</v>
    <v>Account</v>
    <v>8</v>
    <v>101473</v>
    <v>TOTAL INCOME</v>
    <v>Eden Sports &amp; Recreation Club (10030004)</v>
    <v>L</v>
    <v>Commission Functions</v>
    <v>88</v>
    <v>14</v>
    <v>OUTPUT</v>
  </rv>
  <rv s="4">
    <v>0</v>
    <v>ACCOUNTING FEES     ADMIN</v>
    <v>20</v>
    <v>Layer</v>
    <v>5</v>
    <v>ACCOUNTING FEES     ADMIN</v>
    <v>14</v>
    <v>0</v>
    <v>49256002</v>
    <v>ACCOUNTING FEES     ADMIN</v>
    <v>Operation Cost GST</v>
    <v>Account</v>
    <v>8</v>
    <v>101789</v>
    <v/>
    <v>Eden Sports &amp; Recreation Club (49256002)</v>
    <v>L</v>
    <v>ACCOUNTING FEES     ADMIN</v>
    <v>92</v>
    <v>1</v>
    <v>INPUT</v>
  </rv>
  <rv s="4">
    <v>0</v>
    <v>AUDITORS REM. AUDIT ADMIN</v>
    <v>20</v>
    <v>Layer</v>
    <v>5</v>
    <v>AUDITORS REM. AUDIT ADMIN</v>
    <v>14</v>
    <v>0</v>
    <v>49206000</v>
    <v>AUDITORS REM. AUDIT ADMIN</v>
    <v>Operation Cost GST</v>
    <v>Account</v>
    <v>8</v>
    <v>101760</v>
    <v/>
    <v>Eden Sports &amp; Recreation Club (49206000)</v>
    <v>L</v>
    <v>AUDITORS REM. AUDIT ADMIN</v>
    <v>92</v>
    <v>2</v>
    <v>INPUT</v>
  </rv>
  <rv s="4">
    <v>0</v>
    <v>AUDITORS REM. OTHER ADMIN</v>
    <v>20</v>
    <v>Layer</v>
    <v>5</v>
    <v>AUDITORS REM. OTHER ADMIN</v>
    <v>14</v>
    <v>0</v>
    <v>49207000</v>
    <v>AUDITORS REM. OTHER ADMIN</v>
    <v>Operation Cost GST</v>
    <v>Account</v>
    <v>8</v>
    <v>101761</v>
    <v/>
    <v>Eden Sports &amp; Recreation Club (49207000)</v>
    <v>L</v>
    <v>AUDITORS REM. OTHER ADMIN</v>
    <v>92</v>
    <v>3</v>
    <v>INPUT</v>
  </rv>
  <rv s="5">
    <v>0</v>
    <v>AUDIT AND ACCOUNTING</v>
    <v>4</v>
    <v>Layer</v>
    <v>5</v>
    <v>AUDIT AND ACCOUNTING</v>
    <v>17</v>
    <v>3</v>
    <v>D88EB64D-FFAD-4EEC-8697-D0BCE3743EA7</v>
    <v>Account</v>
    <v>8</v>
    <v>102016</v>
    <v>R</v>
    <v>AUDIT AND ACCOUNTING</v>
    <v>92</v>
    <v>2</v>
  </rv>
  <rv s="4">
    <v>0</v>
    <v>PRIZES</v>
    <v>20</v>
    <v>Layer</v>
    <v>5</v>
    <v>PRIZES</v>
    <v>14</v>
    <v>0</v>
    <v>43255000</v>
    <v>PRIZES</v>
    <v>Operation Cost GST</v>
    <v>Account</v>
    <v>8</v>
    <v>101728</v>
    <v/>
    <v>Eden Sports &amp; Recreation Club (43255000)</v>
    <v>L</v>
    <v>PRIZES</v>
    <v>92</v>
    <v>2</v>
    <v>INPUT</v>
  </rv>
  <rv s="4">
    <v>0</v>
    <v>PROMOTION COSTS</v>
    <v>20</v>
    <v>Layer</v>
    <v>5</v>
    <v>PROMOTION COSTS</v>
    <v>14</v>
    <v>0</v>
    <v>43200001</v>
    <v>PROMOTION COSTS</v>
    <v>Operation Cost GST</v>
    <v>Account</v>
    <v>8</v>
    <v>101686</v>
    <v/>
    <v>Eden Sports &amp; Recreation Club (43200001)</v>
    <v>L</v>
    <v>PROMOTION COSTS</v>
    <v>92</v>
    <v>6</v>
    <v>INPUT</v>
  </rv>
  <rv s="4">
    <v>0</v>
    <v>ADVERTISING</v>
    <v>20</v>
    <v>Layer</v>
    <v>5</v>
    <v>ADVERTISING</v>
    <v>14</v>
    <v>0</v>
    <v>43200000</v>
    <v>ADVERTISING</v>
    <v>Operation Cost GST</v>
    <v>Account</v>
    <v>8</v>
    <v>101685</v>
    <v/>
    <v>Eden Sports &amp; Recreation Club (43200000)</v>
    <v>L</v>
    <v>ADVERTISING</v>
    <v>92</v>
    <v>7</v>
    <v>INPUT</v>
  </rv>
  <rv s="4">
    <v>0</v>
    <v>GIFT VOUCHERS</v>
    <v>20</v>
    <v>Layer</v>
    <v>5</v>
    <v>GIFT VOUCHERS</v>
    <v>14</v>
    <v>0</v>
    <v>43227003</v>
    <v>GIFT VOUCHERS</v>
    <v>Operation Cost GST</v>
    <v>Account</v>
    <v>8</v>
    <v>101712</v>
    <v/>
    <v>Eden Sports &amp; Recreation Club (43227003)</v>
    <v>L</v>
    <v>GIFT VOUCHERS</v>
    <v>92</v>
    <v>5</v>
    <v>INPUT</v>
  </rv>
  <rv s="4">
    <v>0</v>
    <v>ADVERTISING GEN. ADMIN</v>
    <v>20</v>
    <v>Layer</v>
    <v>5</v>
    <v>ADVERTISING GEN. ADMIN</v>
    <v>14</v>
    <v>0</v>
    <v>49200000</v>
    <v>ADVERTISING GEN. ADMIN</v>
    <v>Operation Cost GST</v>
    <v>Account</v>
    <v>8</v>
    <v>101753</v>
    <v/>
    <v>Eden Sports &amp; Recreation Club (49200000)</v>
    <v>L</v>
    <v>ADVERTISING GEN. ADMIN</v>
    <v>92</v>
    <v>1</v>
    <v>INPUT</v>
  </rv>
  <rv s="4">
    <v>0</v>
    <v>SALES PROMO - GAMES ADMIN</v>
    <v>4</v>
    <v>Layer</v>
    <v>5</v>
    <v>SALES PROMO - GAMES ADMIN</v>
    <v>14</v>
    <v>0</v>
    <v>49200003</v>
    <v>SALES PROMO - GAMES ADMIN</v>
    <v>Sales GST</v>
    <v>Account</v>
    <v>8</v>
    <v>101756</v>
    <v>TOTAL INCOME</v>
    <v>Eden Sports &amp; Recreation Club (49200003)</v>
    <v>L</v>
    <v>SALES PROMO - GAMES ADMIN</v>
    <v>88</v>
    <v>3</v>
    <v>OUTPUT</v>
  </rv>
  <rv s="4">
    <v>0</v>
    <v>SALES PROMOTION   ADMIN</v>
    <v>4</v>
    <v>Layer</v>
    <v>5</v>
    <v>SALES PROMOTION   ADMIN</v>
    <v>14</v>
    <v>0</v>
    <v>49200001</v>
    <v>SALES PROMOTION   ADMIN</v>
    <v>Sales GST</v>
    <v>Account</v>
    <v>8</v>
    <v>101754</v>
    <v>TOTAL INCOME</v>
    <v>Eden Sports &amp; Recreation Club (49200001)</v>
    <v>L</v>
    <v>SALES PROMOTION   ADMIN</v>
    <v>88</v>
    <v>4</v>
    <v>OUTPUT</v>
  </rv>
  <rv s="4">
    <v>0</v>
    <v>PROMOTION COSTS  NO GS</v>
    <v>20</v>
    <v>Layer</v>
    <v>5</v>
    <v>PROMOTION COSTS  NO GS</v>
    <v>14</v>
    <v>0</v>
    <v>4320001a</v>
    <v>PROMOTION COSTS  NO GS</v>
    <v>Operation cost No GST</v>
    <v>Account</v>
    <v>8</v>
    <v>101688</v>
    <v/>
    <v>Eden Sports &amp; Recreation Club (4320001a)</v>
    <v>L</v>
    <v>PROMOTION COSTS  NO GS</v>
    <v>92</v>
    <v>8</v>
    <v>EXEMPTEXPENSES</v>
  </rv>
  <rv s="4">
    <v>0</v>
    <v>ADVERTISING  NO GST</v>
    <v>20</v>
    <v>Layer</v>
    <v>5</v>
    <v>ADVERTISING  NO GST</v>
    <v>14</v>
    <v>0</v>
    <v>4320000a</v>
    <v>ADVERTISING  NO GST</v>
    <v>Operation cost No GST</v>
    <v>Account</v>
    <v>8</v>
    <v>101687</v>
    <v/>
    <v>Eden Sports &amp; Recreation Club (4320000a)</v>
    <v>L</v>
    <v>ADVERTISING  NO GST</v>
    <v>92</v>
    <v>9</v>
    <v>EXEMPTEXPENSES</v>
  </rv>
  <rv s="4">
    <v>0</v>
    <v>PROMOTIONS BOTTLE SHOP</v>
    <v>20</v>
    <v>Layer</v>
    <v>5</v>
    <v>PROMOTIONS BOTTLE SHOP</v>
    <v>14</v>
    <v>0</v>
    <v>10200000</v>
    <v>PROMOTIONS BOTTLE SHOP</v>
    <v>Operation Cost GST</v>
    <v>Account</v>
    <v>8</v>
    <v>101495</v>
    <v/>
    <v>Eden Sports &amp; Recreation Club (10200000)</v>
    <v>L</v>
    <v>PROMOTIONS BOTTLE SHOP</v>
    <v>92</v>
    <v>10</v>
    <v>INPUT</v>
  </rv>
  <rv s="5">
    <v>0</v>
    <v>ADVERTISING &amp; PROMOTIONS</v>
    <v>4</v>
    <v>Layer</v>
    <v>5</v>
    <v>ADVERTISING &amp; PROMOTIONS</v>
    <v>17</v>
    <v>10</v>
    <v>17E630BF-BBC8-4B63-8A14-EEC716F18D95</v>
    <v>Account</v>
    <v>8</v>
    <v>102000</v>
    <v>R</v>
    <v>ADVERTISING &amp; PROMOTIONS</v>
    <v>92</v>
    <v>3</v>
  </rv>
  <rv s="4">
    <v>0</v>
    <v>TRAVEL &amp; ENTERTAIN</v>
    <v>20</v>
    <v>Layer</v>
    <v>5</v>
    <v>TRAVEL &amp; ENTERTAIN</v>
    <v>14</v>
    <v>0</v>
    <v>43264000</v>
    <v>TRAVEL &amp; ENTERTAIN</v>
    <v>Operation Cost GST</v>
    <v>Account</v>
    <v>8</v>
    <v>101736</v>
    <v/>
    <v>Eden Sports &amp; Recreation Club (43264000)</v>
    <v>L</v>
    <v>TRAVEL &amp; ENTERTAIN</v>
    <v>92</v>
    <v>1</v>
    <v>INPUT</v>
  </rv>
  <rv s="4">
    <v>0</v>
    <v>EXP. ENTERTAINERS NO GST</v>
    <v>20</v>
    <v>Layer</v>
    <v>5</v>
    <v>EXP. ENTERTAINERS NO GST</v>
    <v>14</v>
    <v>0</v>
    <v>43226004</v>
    <v>EXP. ENTERTAINERS NO GST</v>
    <v>Operation cost No GST</v>
    <v>Account</v>
    <v>8</v>
    <v>101700</v>
    <v/>
    <v>Eden Sports &amp; Recreation Club (43226004)</v>
    <v>L</v>
    <v>EXP. ENTERTAINERS NO GST</v>
    <v>92</v>
    <v>2</v>
    <v>EXEMPTEXPENSES</v>
  </rv>
  <rv s="5">
    <v>0</v>
    <v>ENTERTAINMENT</v>
    <v>4</v>
    <v>Layer</v>
    <v>5</v>
    <v>ENTERTAINMENT</v>
    <v>17</v>
    <v>2</v>
    <v>3EC194AF-ADD1-483A-8C5D-E2AB20D14AA7</v>
    <v>Account</v>
    <v>8</v>
    <v>102011</v>
    <v>R</v>
    <v>ENTERTAINMENT</v>
    <v>92</v>
    <v>4</v>
  </rv>
  <rv s="4">
    <v>0</v>
    <v>WAGES REATION CLUB</v>
    <v>4</v>
    <v>Layer</v>
    <v>5</v>
    <v>WAGES REATION CLUB</v>
    <v>14</v>
    <v>0</v>
    <v>43100000</v>
    <v>WAGES REATION CLUB</v>
    <v>Payroll</v>
    <v>Account</v>
    <v>8</v>
    <v>101673</v>
    <v>TOTAL WAGES</v>
    <v>Eden Sports &amp; Recreation Club (43100000)</v>
    <v>L</v>
    <v>WAGES REATION CLUB</v>
    <v>92</v>
    <v>1</v>
    <v>BASEXCLUDED</v>
  </rv>
  <rv s="4">
    <v>0</v>
    <v>HOLIDAY PAY</v>
    <v>20</v>
    <v>Layer</v>
    <v>5</v>
    <v>HOLIDAY PAY</v>
    <v>14</v>
    <v>0</v>
    <v>43102000</v>
    <v>HOLIDAY PAY</v>
    <v>Operation cost No GST</v>
    <v>Account</v>
    <v>8</v>
    <v>101675</v>
    <v/>
    <v>Eden Sports &amp; Recreation Club (43102000)</v>
    <v>L</v>
    <v>HOLIDAY PAY</v>
    <v>92</v>
    <v>2</v>
    <v>BASEXCLUDED</v>
  </rv>
  <rv s="4">
    <v>0</v>
    <v>PAYROLL TAX</v>
    <v>20</v>
    <v>Layer</v>
    <v>5</v>
    <v>PAYROLL TAX</v>
    <v>14</v>
    <v>0</v>
    <v>43106000</v>
    <v>PAYROLL TAX</v>
    <v>Operation cost No GST</v>
    <v>Account</v>
    <v>8</v>
    <v>101677</v>
    <v/>
    <v>Eden Sports &amp; Recreation Club (43106000)</v>
    <v>L</v>
    <v>PAYROLL TAX</v>
    <v>92</v>
    <v>3</v>
    <v>BASEXCLUDED</v>
  </rv>
  <rv s="4">
    <v>0</v>
    <v>SUPERANNUATION      ADMIN</v>
    <v>20</v>
    <v>Layer</v>
    <v>5</v>
    <v>SUPERANNUATION      ADMIN</v>
    <v>14</v>
    <v>0</v>
    <v>49110000</v>
    <v>SUPERANNUATION      ADMIN</v>
    <v>Payroll</v>
    <v>Account</v>
    <v>8</v>
    <v>101749</v>
    <v/>
    <v>Eden Sports &amp; Recreation Club (49110000)</v>
    <v>L</v>
    <v>SUPERANNUATION      ADMIN</v>
    <v>92</v>
    <v>4</v>
    <v>BASEXCLUDED</v>
  </rv>
  <rv s="4">
    <v>0</v>
    <v>STAFF MEALS  NO GST</v>
    <v>20</v>
    <v>Layer</v>
    <v>5</v>
    <v>STAFF MEALS  NO GST</v>
    <v>14</v>
    <v>0</v>
    <v>4310800A</v>
    <v>STAFF MEALS  NO GST</v>
    <v>Operation cost No GST</v>
    <v>Account</v>
    <v>8</v>
    <v>101682</v>
    <v/>
    <v>Eden Sports &amp; Recreation Club (4310800A)</v>
    <v>L</v>
    <v>STAFF MEALS  NO GST</v>
    <v>92</v>
    <v>5</v>
    <v>EXEMPTEXPENSES</v>
  </rv>
  <rv s="4">
    <v>0</v>
    <v>STAFF EXPENSES  NO GST</v>
    <v>20</v>
    <v>Layer</v>
    <v>5</v>
    <v>STAFF EXPENSES  NO GST</v>
    <v>14</v>
    <v>0</v>
    <v>43108005</v>
    <v>STAFF EXPENSES  NO GST</v>
    <v>Operation cost No GST</v>
    <v>Account</v>
    <v>8</v>
    <v>101681</v>
    <v/>
    <v>Eden Sports &amp; Recreation Club (43108005)</v>
    <v>L</v>
    <v>STAFF EXPENSES  NO GST</v>
    <v>92</v>
    <v>6</v>
    <v>EXEMPTEXPENSES</v>
  </rv>
  <rv s="4">
    <v>0</v>
    <v>STAFF DRINKS (43108003)</v>
    <v>20</v>
    <v>Layer</v>
    <v>5</v>
    <v>STAFF DRINKS (43108003)</v>
    <v>14</v>
    <v>0</v>
    <v>43108003</v>
    <v>STAFF DRINKS</v>
    <v>Operation Cost GST</v>
    <v>Account</v>
    <v>8</v>
    <v>101680</v>
    <v/>
    <v>Eden Sports &amp; Recreation Club (43108003)</v>
    <v>L</v>
    <v>STAFF DRINKS (43108003)</v>
    <v>92</v>
    <v>7</v>
    <v>INPUT</v>
  </rv>
  <rv s="4">
    <v>0</v>
    <v>GREENS CONTR. GST</v>
    <v>20</v>
    <v>Layer</v>
    <v>5</v>
    <v>GREENS CONTR. GST</v>
    <v>14</v>
    <v>0</v>
    <v>40258001</v>
    <v>GREENS CONTR. GST</v>
    <v>Operation Cost GST</v>
    <v>Account</v>
    <v>8</v>
    <v>101659</v>
    <v/>
    <v>Eden Sports &amp; Recreation Club (40258001)</v>
    <v>L</v>
    <v>GREENS CONTR. GST</v>
    <v>92</v>
    <v>8</v>
    <v>INPUT</v>
  </rv>
  <rv s="4">
    <v>0</v>
    <v>SICK PAY</v>
    <v>20</v>
    <v>Layer</v>
    <v>5</v>
    <v>SICK PAY</v>
    <v>14</v>
    <v>0</v>
    <v>43104000</v>
    <v>SICK PAY</v>
    <v>Operation cost No GST</v>
    <v>Account</v>
    <v>8</v>
    <v>101676</v>
    <v/>
    <v>Eden Sports &amp; Recreation Club (43104000)</v>
    <v>L</v>
    <v>SICK PAY</v>
    <v>92</v>
    <v>9</v>
    <v>BASEXCLUDED</v>
  </rv>
  <rv s="4">
    <v>0</v>
    <v>WAGES  CLB O/T PEN</v>
    <v>4</v>
    <v>Layer</v>
    <v>5</v>
    <v>WAGES  CLB O/T PEN</v>
    <v>14</v>
    <v>0</v>
    <v>43100001</v>
    <v>WAGES  CLB O/T PEN</v>
    <v>Payroll</v>
    <v>Account</v>
    <v>8</v>
    <v>101674</v>
    <v>TOTAL WAGES</v>
    <v>Eden Sports &amp; Recreation Club (43100001)</v>
    <v>L</v>
    <v>WAGES  CLB O/T PEN</v>
    <v>92</v>
    <v>10</v>
    <v>BASEXCLUDED</v>
  </rv>
  <rv s="4">
    <v>0</v>
    <v>CONTRACT WAGES</v>
    <v>4</v>
    <v>Layer</v>
    <v>5</v>
    <v>CONTRACT WAGES</v>
    <v>14</v>
    <v>0</v>
    <v>30108001</v>
    <v>CONTRACT WAGES</v>
    <v>Payroll</v>
    <v>Account</v>
    <v>8</v>
    <v>101578</v>
    <v>TOTAL WAGES</v>
    <v>Eden Sports &amp; Recreation Club (30108001)</v>
    <v>L</v>
    <v>CONTRACT WAGES</v>
    <v>92</v>
    <v>11</v>
    <v>BASEXCLUDED</v>
  </rv>
  <rv s="4">
    <v>0</v>
    <v>PAY &amp; EMPLOY TAXES  ADMIN</v>
    <v>20</v>
    <v>Layer</v>
    <v>5</v>
    <v>PAY &amp; EMPLOY TAXES  ADMIN</v>
    <v>14</v>
    <v>0</v>
    <v>49106000</v>
    <v>PAY &amp; EMPLOY TAXES  ADMIN</v>
    <v>Operation cost No GST</v>
    <v>Account</v>
    <v>8</v>
    <v>101743</v>
    <v/>
    <v>Eden Sports &amp; Recreation Club (49106000)</v>
    <v>L</v>
    <v>PAY &amp; EMPLOY TAXES  ADMIN</v>
    <v>92</v>
    <v>12</v>
    <v>BASEXCLUDED</v>
  </rv>
  <rv s="4">
    <v>0</v>
    <v>SICK PAY            ADMIN</v>
    <v>20</v>
    <v>Layer</v>
    <v>5</v>
    <v>SICK PAY            ADMIN</v>
    <v>14</v>
    <v>0</v>
    <v>49104000</v>
    <v>SICK PAY            ADMIN</v>
    <v>Operation cost No GST</v>
    <v>Account</v>
    <v>8</v>
    <v>101741</v>
    <v/>
    <v>Eden Sports &amp; Recreation Club (49104000)</v>
    <v>L</v>
    <v>SICK PAY            ADMIN</v>
    <v>92</v>
    <v>13</v>
    <v>BASEXCLUDED</v>
  </rv>
  <rv s="4">
    <v>0</v>
    <v>HOLIDAY PAY         ADMIN</v>
    <v>20</v>
    <v>Layer</v>
    <v>5</v>
    <v>HOLIDAY PAY         ADMIN</v>
    <v>14</v>
    <v>0</v>
    <v>49102000</v>
    <v>HOLIDAY PAY         ADMIN</v>
    <v>Operation cost No GST</v>
    <v>Account</v>
    <v>8</v>
    <v>101740</v>
    <v/>
    <v>Eden Sports &amp; Recreation Club (49102000)</v>
    <v>L</v>
    <v>HOLIDAY PAY         ADMIN</v>
    <v>92</v>
    <v>14</v>
    <v>BASEXCLUDED</v>
  </rv>
  <rv s="4">
    <v>0</v>
    <v>WAGES               ADMIN</v>
    <v>4</v>
    <v>Layer</v>
    <v>5</v>
    <v>WAGES               ADMIN</v>
    <v>14</v>
    <v>0</v>
    <v>49100000</v>
    <v>WAGES               ADMIN</v>
    <v>Payroll</v>
    <v>Account</v>
    <v>8</v>
    <v>101738</v>
    <v>TOTAL WAGES</v>
    <v>Eden Sports &amp; Recreation Club (49100000)</v>
    <v>L</v>
    <v>WAGES               ADMIN</v>
    <v>92</v>
    <v>15</v>
    <v>BASEXCLUDED</v>
  </rv>
  <rv s="4">
    <v>0</v>
    <v>WAGES O/T PENALTY   ADMIN</v>
    <v>4</v>
    <v>Layer</v>
    <v>5</v>
    <v>WAGES O/T PENALTY   ADMIN</v>
    <v>14</v>
    <v>0</v>
    <v>49100001</v>
    <v>WAGES O/T PENALTY   ADMIN</v>
    <v>Payroll</v>
    <v>Account</v>
    <v>8</v>
    <v>101739</v>
    <v>TOTAL WAGES</v>
    <v>Eden Sports &amp; Recreation Club (49100001)</v>
    <v>L</v>
    <v>WAGES O/T PENALTY   ADMIN</v>
    <v>92</v>
    <v>16</v>
    <v>BASEXCLUDED</v>
  </rv>
  <rv s="4">
    <v>0</v>
    <v>PAYROLL TAX        GREENS</v>
    <v>20</v>
    <v>Layer</v>
    <v>5</v>
    <v>PAYROLL TAX        GREENS</v>
    <v>14</v>
    <v>0</v>
    <v>40106000</v>
    <v>PAYROLL TAX        GREENS</v>
    <v>Operation cost No GST</v>
    <v>Account</v>
    <v>8</v>
    <v>101634</v>
    <v/>
    <v>Eden Sports &amp; Recreation Club (40106000)</v>
    <v>L</v>
    <v>PAYROLL TAX        GREENS</v>
    <v>92</v>
    <v>1</v>
    <v>BASEXCLUDED</v>
  </rv>
  <rv s="4">
    <v>0</v>
    <v>PAYROLL TAX PS GREENS</v>
    <v>20</v>
    <v>Layer</v>
    <v>5</v>
    <v>PAYROLL TAX PS GREENS</v>
    <v>14</v>
    <v>0</v>
    <v>39106100</v>
    <v>PAYROLL TAX PS GREENS</v>
    <v>Operation cost No GST</v>
    <v>Account</v>
    <v>8</v>
    <v>101610</v>
    <v/>
    <v>Eden Sports &amp; Recreation Club (39106100)</v>
    <v>L</v>
    <v>PAYROLL TAX PS GREENS</v>
    <v>92</v>
    <v>2</v>
    <v>BASEXCLUDED</v>
  </rv>
  <rv s="4">
    <v>0</v>
    <v>PAYROLL TAX CATERING</v>
    <v>20</v>
    <v>Layer</v>
    <v>5</v>
    <v>PAYROLL TAX CATERING</v>
    <v>14</v>
    <v>0</v>
    <v>30106000</v>
    <v>PAYROLL TAX CATERING</v>
    <v>Operation cost No GST</v>
    <v>Account</v>
    <v>8</v>
    <v>101577</v>
    <v/>
    <v>Eden Sports &amp; Recreation Club (30106000)</v>
    <v>L</v>
    <v>PAYROLL TAX CATERING</v>
    <v>92</v>
    <v>3</v>
    <v>BASEXCLUDED</v>
  </rv>
  <rv s="4">
    <v>0</v>
    <v>PAYROLL TAX P.MACH</v>
    <v>20</v>
    <v>Layer</v>
    <v>5</v>
    <v>PAYROLL TAX P.MACH</v>
    <v>14</v>
    <v>0</v>
    <v>20106000</v>
    <v>PAYROLL TAX P.MACH</v>
    <v>Operation cost No GST</v>
    <v>Account</v>
    <v>8</v>
    <v>101535</v>
    <v/>
    <v>Eden Sports &amp; Recreation Club (20106000)</v>
    <v>L</v>
    <v>PAYROLL TAX P.MACH</v>
    <v>92</v>
    <v>4</v>
    <v>BASEXCLUDED</v>
  </rv>
  <rv s="4">
    <v>0</v>
    <v>PAYROLL TAX       TAB</v>
    <v>20</v>
    <v>Layer</v>
    <v>5</v>
    <v>PAYROLL TAX       TAB</v>
    <v>14</v>
    <v>0</v>
    <v>1106000</v>
    <v>PAYROLL TAX       TAB</v>
    <v>Operation cost No GST</v>
    <v>Account</v>
    <v>8</v>
    <v>101517</v>
    <v/>
    <v>Eden Sports &amp; Recreation Club (1106000)</v>
    <v>L</v>
    <v>PAYROLL TAX       TAB</v>
    <v>92</v>
    <v>5</v>
    <v>BASEXCLUDED</v>
  </rv>
  <rv s="4">
    <v>0</v>
    <v>PAYROLL TAX BAR</v>
    <v>20</v>
    <v>Layer</v>
    <v>5</v>
    <v>PAYROLL TAX BAR</v>
    <v>14</v>
    <v>0</v>
    <v>10106000</v>
    <v>PAYROLL TAX BAR</v>
    <v>Operation cost No GST</v>
    <v>Account</v>
    <v>8</v>
    <v>101487</v>
    <v/>
    <v>Eden Sports &amp; Recreation Club (10106000)</v>
    <v>L</v>
    <v>PAYROLL TAX BAR</v>
    <v>92</v>
    <v>6</v>
    <v>BASEXCLUDED</v>
  </rv>
  <rv s="4">
    <v>0</v>
    <v>PAYROLL TAX KENO</v>
    <v>20</v>
    <v>Layer</v>
    <v>5</v>
    <v>PAYROLL TAX KENO</v>
    <v>14</v>
    <v>0</v>
    <v>106000</v>
    <v>PAYROLL TAX KENO</v>
    <v>Operation cost No GST</v>
    <v>Account</v>
    <v>8</v>
    <v>101507</v>
    <v/>
    <v>Eden Sports &amp; Recreation Club (106000)</v>
    <v>L</v>
    <v>PAYROLL TAX KENO</v>
    <v>92</v>
    <v>7</v>
    <v>BASEXCLUDED</v>
  </rv>
  <rv s="5">
    <v>0</v>
    <v>PAYROLL TAX</v>
    <v>4</v>
    <v>Layer</v>
    <v>5</v>
    <v>PAYROLL TAX</v>
    <v>17</v>
    <v>7</v>
    <v>728D62B7-442B-4D37-A700-4A5DEEAE85E2</v>
    <v>Account</v>
    <v>8</v>
    <v>101998</v>
    <v>R</v>
    <v>PAYROLL TAX</v>
    <v>88</v>
    <v>17</v>
  </rv>
  <rv s="5">
    <v>0</v>
    <v>PAYROLL COSTS ADMIN</v>
    <v>4</v>
    <v>Layer</v>
    <v>5</v>
    <v>PAYROLL COSTS ADMIN</v>
    <v>17</v>
    <v>17</v>
    <v>50B3654C-2FE6-44EC-BE42-E644B65B91B0</v>
    <v>Account</v>
    <v>8</v>
    <v>101997</v>
    <v>R</v>
    <v>PAYROLL COSTS ADMIN</v>
    <v>92</v>
    <v>5</v>
  </rv>
  <rv s="4">
    <v>0</v>
    <v>SUPERANNUATION</v>
    <v>20</v>
    <v>Layer</v>
    <v>5</v>
    <v>SUPERANNUATION</v>
    <v>14</v>
    <v>0</v>
    <v>43110000</v>
    <v>SUPERANNUATION</v>
    <v>Payroll</v>
    <v>Account</v>
    <v>8</v>
    <v>101683</v>
    <v/>
    <v>Eden Sports &amp; Recreation Club (43110000)</v>
    <v>L</v>
    <v>SUPERANNUATION</v>
    <v>92</v>
    <v>11</v>
    <v>BASEXCLUDED</v>
  </rv>
  <rv s="4">
    <v>0</v>
    <v>STAFF MEALS SUPER.</v>
    <v>20</v>
    <v>Layer</v>
    <v>5</v>
    <v>STAFF MEALS SUPER.</v>
    <v>14</v>
    <v>0</v>
    <v>43108001</v>
    <v>STAFF MEALS SUPER.</v>
    <v>Operation Cost GST</v>
    <v>Account</v>
    <v>8</v>
    <v>101678</v>
    <v/>
    <v>Eden Sports &amp; Recreation Club (43108001)</v>
    <v>L</v>
    <v>STAFF MEALS SUPER.</v>
    <v>92</v>
    <v>13</v>
    <v>BASEXCLUDED</v>
  </rv>
  <rv s="4">
    <v>0</v>
    <v>STAFF EXPENSES</v>
    <v>20</v>
    <v>Layer</v>
    <v>5</v>
    <v>STAFF EXPENSES</v>
    <v>14</v>
    <v>0</v>
    <v>43108002</v>
    <v>STAFF EXPENSES</v>
    <v>Operation Cost GST</v>
    <v>Account</v>
    <v>8</v>
    <v>101679</v>
    <v/>
    <v>Eden Sports &amp; Recreation Club (43108002)</v>
    <v>L</v>
    <v>STAFF EXPENSES</v>
    <v>92</v>
    <v>12</v>
    <v>INPUT</v>
  </rv>
  <rv s="4">
    <v>0</v>
    <v>LONG S L - CURRENT  ADMIN</v>
    <v>20</v>
    <v>Layer</v>
    <v>5</v>
    <v>LONG S L - CURRENT  ADMIN</v>
    <v>14</v>
    <v>0</v>
    <v>49114000</v>
    <v>LONG S L - CURRENT  ADMIN</v>
    <v>Operation cost No GST</v>
    <v>Account</v>
    <v>8</v>
    <v>101751</v>
    <v/>
    <v>Eden Sports &amp; Recreation Club (49114000)</v>
    <v>L</v>
    <v>LONG S L - CURRENT  ADMIN</v>
    <v>92</v>
    <v>7</v>
    <v>BASEXCLUDED</v>
  </rv>
  <rv s="4">
    <v>0</v>
    <v>STAFF MEALS ADMIN MGT</v>
    <v>20</v>
    <v>Layer</v>
    <v>5</v>
    <v>STAFF MEALS ADMIN MGT</v>
    <v>14</v>
    <v>0</v>
    <v>49108001</v>
    <v>STAFF MEALS ADMIN MGT</v>
    <v>Operation Cost GST</v>
    <v>Account</v>
    <v>8</v>
    <v>101745</v>
    <v/>
    <v>Eden Sports &amp; Recreation Club (49108001)</v>
    <v>L</v>
    <v>STAFF MEALS ADMIN MGT</v>
    <v>92</v>
    <v>10</v>
    <v>EXEMPTEXPENSES</v>
  </rv>
  <rv s="4">
    <v>0</v>
    <v>STAFF TRAINING ADMIN</v>
    <v>20</v>
    <v>Layer</v>
    <v>5</v>
    <v>STAFF TRAINING ADMIN</v>
    <v>14</v>
    <v>0</v>
    <v>49255500</v>
    <v>STAFF TRAINING ADMIN</v>
    <v>Operation Cost GST</v>
    <v>Account</v>
    <v>8</v>
    <v>101787</v>
    <v/>
    <v>Eden Sports &amp; Recreation Club (49255500)</v>
    <v>L</v>
    <v>STAFF TRAINING ADMIN</v>
    <v>92</v>
    <v>1</v>
    <v>INPUT</v>
  </rv>
  <rv s="4">
    <v>0</v>
    <v>STAFF TRAINING GEN.</v>
    <v>20</v>
    <v>Layer</v>
    <v>5</v>
    <v>STAFF TRAINING GEN.</v>
    <v>14</v>
    <v>0</v>
    <v>43255500</v>
    <v>STAFF TRAINING GEN.</v>
    <v>Operation Cost GST</v>
    <v>Account</v>
    <v>8</v>
    <v>101729</v>
    <v/>
    <v>Eden Sports &amp; Recreation Club (43255500)</v>
    <v>L</v>
    <v>STAFF TRAINING GEN.</v>
    <v>92</v>
    <v>4</v>
    <v>INPUT</v>
  </rv>
  <rv s="4">
    <v>0</v>
    <v>STAFF EXPENSES ADMIN</v>
    <v>20</v>
    <v>Layer</v>
    <v>5</v>
    <v>STAFF EXPENSES ADMIN</v>
    <v>14</v>
    <v>0</v>
    <v>49108002</v>
    <v>STAFF EXPENSES ADMIN</v>
    <v>Operation Cost GST</v>
    <v>Account</v>
    <v>8</v>
    <v>101746</v>
    <v/>
    <v>Eden Sports &amp; Recreation Club (49108002)</v>
    <v>L</v>
    <v>STAFF EXPENSES ADMIN</v>
    <v>92</v>
    <v>9</v>
    <v>INPUT</v>
  </rv>
  <rv s="5">
    <v>0</v>
    <v>STAFF EXPENSES DNU</v>
    <v>4</v>
    <v>Layer</v>
    <v>5</v>
    <v>STAFF EXPENSES DNU</v>
    <v>17</v>
    <v>0</v>
    <v>54224608-f56e-4ad6-8923-f9e9ad846935</v>
    <v>Account</v>
    <v>8</v>
    <v>102032</v>
    <v>R</v>
    <v>STAFF EXPENSES DNU</v>
    <v>88</v>
    <v>2</v>
  </rv>
  <rv s="4">
    <v>0</v>
    <v>STAFF EXPENSES ADMIN NO G</v>
    <v>20</v>
    <v>Layer</v>
    <v>5</v>
    <v>STAFF EXPENSES ADMIN NO G</v>
    <v>14</v>
    <v>0</v>
    <v>4910800a</v>
    <v>STAFF EXPENSES ADMIN NO G</v>
    <v>Operation cost No GST</v>
    <v>Account</v>
    <v>8</v>
    <v>101748</v>
    <v/>
    <v>Eden Sports &amp; Recreation Club (4910800a)</v>
    <v>L</v>
    <v>STAFF EXPENSES ADMIN NO G</v>
    <v>92</v>
    <v>3</v>
    <v>EXEMPTEXPENSES</v>
  </rv>
  <rv s="4">
    <v>0</v>
    <v>STAFF DRINKS        ADMIN</v>
    <v>20</v>
    <v>Layer</v>
    <v>5</v>
    <v>STAFF DRINKS        ADMIN</v>
    <v>14</v>
    <v>0</v>
    <v>49108003</v>
    <v>STAFF DRINKS        ADMIN</v>
    <v>Operation Cost GST</v>
    <v>Account</v>
    <v>8</v>
    <v>101747</v>
    <v/>
    <v>Eden Sports &amp; Recreation Club (49108003)</v>
    <v>L</v>
    <v>STAFF DRINKS        ADMIN</v>
    <v>92</v>
    <v>5</v>
    <v>INPUT</v>
  </rv>
  <rv s="4">
    <v>0</v>
    <v>STAFF DRINKS</v>
    <v>20</v>
    <v>Layer</v>
    <v>5</v>
    <v>STAFF DRINKS</v>
    <v>14</v>
    <v>0</v>
    <v>10108003</v>
    <v>STAFF DRINKS</v>
    <v>Operation Cost GST</v>
    <v>Account</v>
    <v>8</v>
    <v>101490</v>
    <v/>
    <v>Eden Sports &amp; Recreation Club (10108003)</v>
    <v>L</v>
    <v>STAFF DRINKS</v>
    <v>92</v>
    <v>6</v>
    <v>INPUT</v>
  </rv>
  <rv s="4">
    <v>0</v>
    <v>WORKERS COMP        ADMIN</v>
    <v>20</v>
    <v>Layer</v>
    <v>5</v>
    <v>WORKERS COMP        ADMIN</v>
    <v>14</v>
    <v>0</v>
    <v>49112000</v>
    <v>WORKERS COMP        ADMIN</v>
    <v>Operation cost No GST</v>
    <v>Account</v>
    <v>8</v>
    <v>101750</v>
    <v/>
    <v>Eden Sports &amp; Recreation Club (49112000)</v>
    <v>L</v>
    <v>WORKERS COMP        ADMIN</v>
    <v>92</v>
    <v>8</v>
    <v>EXEMPTEXPENSES</v>
  </rv>
  <rv s="5">
    <v>0</v>
    <v>STAFF EXPENSES</v>
    <v>4</v>
    <v>Layer</v>
    <v>5</v>
    <v>STAFF EXPENSES</v>
    <v>17</v>
    <v>13</v>
    <v>61014C08-9082-4E9D-AA40-564B6872283B</v>
    <v>Account</v>
    <v>8</v>
    <v>102003</v>
    <v>R</v>
    <v>STAFF EXPENSES</v>
    <v>92</v>
    <v>6</v>
  </rv>
  <rv s="4">
    <v>0</v>
    <v>CLEANING CONTRACT</v>
    <v>20</v>
    <v>Layer</v>
    <v>5</v>
    <v>CLEANING CONTRACT</v>
    <v>14</v>
    <v>0</v>
    <v>43216004</v>
    <v>CLEANING CONTRACT</v>
    <v>Operation Cost GST</v>
    <v>Account</v>
    <v>8</v>
    <v>101693</v>
    <v/>
    <v>Eden Sports &amp; Recreation Club (43216004)</v>
    <v>L</v>
    <v>CLEANING CONTRACT</v>
    <v>92</v>
    <v>2</v>
    <v>INPUT</v>
  </rv>
  <rv s="4">
    <v>0</v>
    <v>CLEANING GARBAGE</v>
    <v>20</v>
    <v>Layer</v>
    <v>5</v>
    <v>CLEANING GARBAGE</v>
    <v>14</v>
    <v>0</v>
    <v>43216002</v>
    <v>CLEANING GARBAGE</v>
    <v>Operation Cost GST</v>
    <v>Account</v>
    <v>8</v>
    <v>101691</v>
    <v/>
    <v>Eden Sports &amp; Recreation Club (43216002)</v>
    <v>L</v>
    <v>CLEANING GARBAGE</v>
    <v>92</v>
    <v>1</v>
    <v>INPUT</v>
  </rv>
  <rv s="4">
    <v>0</v>
    <v>CLEANING LAUNDRY</v>
    <v>20</v>
    <v>Layer</v>
    <v>5</v>
    <v>CLEANING LAUNDRY</v>
    <v>14</v>
    <v>0</v>
    <v>43216003</v>
    <v>CLEANING LAUNDRY</v>
    <v>Operation Cost GST</v>
    <v>Account</v>
    <v>8</v>
    <v>101692</v>
    <v/>
    <v>Eden Sports &amp; Recreation Club (43216003)</v>
    <v>L</v>
    <v>CLEANING LAUNDRY</v>
    <v>92</v>
    <v>3</v>
    <v>INPUT</v>
  </rv>
  <rv s="4">
    <v>0</v>
    <v>CLEANING LAUNDRY BAR</v>
    <v>20</v>
    <v>Layer</v>
    <v>5</v>
    <v>CLEANING LAUNDRY BAR</v>
    <v>14</v>
    <v>0</v>
    <v>10216003</v>
    <v>CLEANING LAUNDRY BAR</v>
    <v>Operation Cost GST</v>
    <v>Account</v>
    <v>8</v>
    <v>101496</v>
    <v/>
    <v>Eden Sports &amp; Recreation Club (10216003)</v>
    <v>L</v>
    <v>CLEANING LAUNDRY BAR</v>
    <v>92</v>
    <v>4</v>
    <v>INPUT</v>
  </rv>
  <rv s="4">
    <v>0</v>
    <v>CLEANING SUPPLIES</v>
    <v>20</v>
    <v>Layer</v>
    <v>5</v>
    <v>CLEANING SUPPLIES</v>
    <v>14</v>
    <v>0</v>
    <v>43216001</v>
    <v>CLEANING SUPPLIES</v>
    <v>Operation Cost GST</v>
    <v>Account</v>
    <v>8</v>
    <v>101690</v>
    <v/>
    <v>Eden Sports &amp; Recreation Club (43216001)</v>
    <v>L</v>
    <v>CLEANING SUPPLIES</v>
    <v>92</v>
    <v>5</v>
    <v>INPUT</v>
  </rv>
  <rv s="5">
    <v>0</v>
    <v>CLEANING</v>
    <v>4</v>
    <v>Layer</v>
    <v>5</v>
    <v>CLEANING</v>
    <v>17</v>
    <v>5</v>
    <v>DBB69CD2-BEB2-4A2D-9D10-C8AC46C982A3</v>
    <v>Account</v>
    <v>8</v>
    <v>101995</v>
    <v>R</v>
    <v>CLEANING</v>
    <v>92</v>
    <v>7</v>
  </rv>
  <rv s="4">
    <v>0</v>
    <v>INSURANCE ADMIN</v>
    <v>20</v>
    <v>Layer</v>
    <v>5</v>
    <v>INSURANCE ADMIN</v>
    <v>14</v>
    <v>0</v>
    <v>49234000</v>
    <v>INSURANCE ADMIN</v>
    <v>Operation Cost GST</v>
    <v>Account</v>
    <v>8</v>
    <v>101778</v>
    <v/>
    <v>Eden Sports &amp; Recreation Club (49234000)</v>
    <v>L</v>
    <v>INSURANCE ADMIN</v>
    <v>92</v>
    <v>3</v>
    <v>INPUT</v>
  </rv>
  <rv s="4">
    <v>0</v>
    <v>INSURANCE BAR</v>
    <v>20</v>
    <v>Layer</v>
    <v>5</v>
    <v>INSURANCE BAR</v>
    <v>14</v>
    <v>0</v>
    <v>10234000</v>
    <v>INSURANCE BAR</v>
    <v>Operation Cost GST</v>
    <v>Account</v>
    <v>8</v>
    <v>101498</v>
    <v/>
    <v>Eden Sports &amp; Recreation Club (10234000)</v>
    <v>L</v>
    <v>INSURANCE BAR</v>
    <v>92</v>
    <v>2</v>
    <v>INPUT</v>
  </rv>
  <rv s="4">
    <v>0</v>
    <v>INSURANCE GST FREE</v>
    <v>20</v>
    <v>Layer</v>
    <v>5</v>
    <v>INSURANCE GST FREE</v>
    <v>14</v>
    <v>0</v>
    <v>4323400a</v>
    <v>INSURANCE GST FREE</v>
    <v>Operation cost No GST</v>
    <v>Account</v>
    <v>8</v>
    <v>101720</v>
    <v/>
    <v>Eden Sports &amp; Recreation Club (4323400a)</v>
    <v>L</v>
    <v>INSURANCE GST FREE</v>
    <v>92</v>
    <v>4</v>
    <v>INPUT</v>
  </rv>
  <rv s="4">
    <v>0</v>
    <v>INSURANCE  NO GST</v>
    <v>20</v>
    <v>Layer</v>
    <v>5</v>
    <v>INSURANCE  NO GST</v>
    <v>14</v>
    <v>0</v>
    <v>43234000</v>
    <v>INSURANCE  NO GST</v>
    <v>Operation cost No GST</v>
    <v>Account</v>
    <v>8</v>
    <v>101719</v>
    <v/>
    <v>Eden Sports &amp; Recreation Club (43234000)</v>
    <v>L</v>
    <v>INSURANCE  NO GST</v>
    <v>92</v>
    <v>5</v>
    <v>EXEMPTEXPENSES</v>
  </rv>
  <rv s="5">
    <v>0</v>
    <v>INSURANCE</v>
    <v>4</v>
    <v>Layer</v>
    <v>5</v>
    <v>INSURANCE</v>
    <v>17</v>
    <v>5</v>
    <v>815F7547-4B99-4EB2-8355-B1132522B422</v>
    <v>Account</v>
    <v>8</v>
    <v>102002</v>
    <v>R</v>
    <v>INSURANCE</v>
    <v>92</v>
    <v>8</v>
  </rv>
  <rv s="4">
    <v>0</v>
    <v>WORKERS COMP</v>
    <v>20</v>
    <v>Layer</v>
    <v>5</v>
    <v>WORKERS COMP</v>
    <v>14</v>
    <v>0</v>
    <v>43112000</v>
    <v>WORKERS COMP</v>
    <v>Operation cost No GST</v>
    <v>Account</v>
    <v>8</v>
    <v>101684</v>
    <v/>
    <v>Eden Sports &amp; Recreation Club (43112000)</v>
    <v>L</v>
    <v>WORKERS COMP</v>
    <v>92</v>
    <v>1</v>
    <v>EXEMPTEXPENSES</v>
  </rv>
  <rv s="4">
    <v>0</v>
    <v>Insurance Workers Comp Re</v>
    <v>20</v>
    <v>Layer</v>
    <v>5</v>
    <v>Insurance Workers Comp Re</v>
    <v>14</v>
    <v>0</v>
    <v>30030010</v>
    <v>Insurance Workers Comp Re</v>
    <v>Operation Cost GST</v>
    <v>Account</v>
    <v>8</v>
    <v>101564</v>
    <v/>
    <v>Eden Sports &amp; Recreation Club (30030010)</v>
    <v>L</v>
    <v>Insurance Workers Comp Re</v>
    <v>92</v>
    <v>2</v>
    <v>INPUT</v>
  </rv>
  <rv s="4">
    <v>0</v>
    <v>WORKERS COMP CATERING</v>
    <v>20</v>
    <v>Layer</v>
    <v>5</v>
    <v>WORKERS COMP CATERING</v>
    <v>14</v>
    <v>0</v>
    <v>30112000</v>
    <v>WORKERS COMP CATERING</v>
    <v>Operation cost No GST</v>
    <v>Account</v>
    <v>8</v>
    <v>101582</v>
    <v/>
    <v>Eden Sports &amp; Recreation Club (30112000)</v>
    <v>L</v>
    <v>WORKERS COMP CATERING</v>
    <v>92</v>
    <v>3</v>
    <v>EXEMPTEXPENSES</v>
  </rv>
  <rv s="4">
    <v>0</v>
    <v>WAGES Workers Comp Paid</v>
    <v>20</v>
    <v>Layer</v>
    <v>5</v>
    <v>WAGES Workers Comp Paid</v>
    <v>14</v>
    <v>0</v>
    <v>30100001</v>
    <v>WAGES Workers Comp Paid</v>
    <v>Operation cost No GST</v>
    <v>Account</v>
    <v>8</v>
    <v>101574</v>
    <v/>
    <v>Eden Sports &amp; Recreation Club (30100001)</v>
    <v>L</v>
    <v>WAGES Workers Comp Paid</v>
    <v>92</v>
    <v>4</v>
    <v>BASEXCLUDED</v>
  </rv>
  <rv s="4">
    <v>0</v>
    <v>WORKERS COMP       GREENS</v>
    <v>20</v>
    <v>Layer</v>
    <v>5</v>
    <v>WORKERS COMP       GREENS</v>
    <v>14</v>
    <v>0</v>
    <v>40112000</v>
    <v>WORKERS COMP       GREENS</v>
    <v>Operation cost No GST</v>
    <v>Account</v>
    <v>8</v>
    <v>101640</v>
    <v/>
    <v>Eden Sports &amp; Recreation Club (40112000)</v>
    <v>L</v>
    <v>WORKERS COMP       GREENS</v>
    <v>92</v>
    <v>5</v>
    <v>EXEMPTEXPENSES</v>
  </rv>
  <rv s="4">
    <v>0</v>
    <v>WORKERS COMP PS GREENS</v>
    <v>20</v>
    <v>Layer</v>
    <v>5</v>
    <v>WORKERS COMP PS GREENS</v>
    <v>14</v>
    <v>0</v>
    <v>39112100</v>
    <v>WORKERS COMP PS GREENS</v>
    <v>Operation cost No GST</v>
    <v>Account</v>
    <v>8</v>
    <v>101613</v>
    <v/>
    <v>Eden Sports &amp; Recreation Club (39112100)</v>
    <v>L</v>
    <v>WORKERS COMP PS GREENS</v>
    <v>92</v>
    <v>6</v>
    <v>EXEMPTEXPENSES</v>
  </rv>
  <rv s="4">
    <v>0</v>
    <v>WORKERS COMP P.MACH</v>
    <v>20</v>
    <v>Layer</v>
    <v>5</v>
    <v>WORKERS COMP P.MACH</v>
    <v>14</v>
    <v>0</v>
    <v>20112000</v>
    <v>WORKERS COMP P.MACH</v>
    <v>Operation cost No GST</v>
    <v>Account</v>
    <v>8</v>
    <v>101540</v>
    <v/>
    <v>Eden Sports &amp; Recreation Club (20112000)</v>
    <v>L</v>
    <v>WORKERS COMP P.MACH</v>
    <v>92</v>
    <v>7</v>
    <v>INPUT</v>
  </rv>
  <rv s="4">
    <v>0</v>
    <v>WORKERS COMP KENO</v>
    <v>20</v>
    <v>Layer</v>
    <v>5</v>
    <v>WORKERS COMP KENO</v>
    <v>14</v>
    <v>0</v>
    <v>112000</v>
    <v>WORKERS COMP KENO</v>
    <v>Operation cost No GST</v>
    <v>Account</v>
    <v>8</v>
    <v>101522</v>
    <v/>
    <v>Eden Sports &amp; Recreation Club (112000)</v>
    <v>L</v>
    <v>WORKERS COMP KENO</v>
    <v>92</v>
    <v>8</v>
    <v>EXEMPTEXPENSES</v>
  </rv>
  <rv s="4">
    <v>0</v>
    <v>WORKERS COMP      TAB</v>
    <v>20</v>
    <v>Layer</v>
    <v>5</v>
    <v>WORKERS COMP      TAB</v>
    <v>14</v>
    <v>0</v>
    <v>1112000</v>
    <v>WORKERS COMP      TAB</v>
    <v>Operation cost No GST</v>
    <v>Account</v>
    <v>8</v>
    <v>101521</v>
    <v/>
    <v>Eden Sports &amp; Recreation Club (1112000)</v>
    <v>L</v>
    <v>WORKERS COMP      TAB</v>
    <v>92</v>
    <v>9</v>
    <v>EXEMPTEXPENSES</v>
  </rv>
  <rv s="4">
    <v>0</v>
    <v>WORKERS COMP WAGES - CLEA</v>
    <v>20</v>
    <v>Layer</v>
    <v>5</v>
    <v>WORKERS COMP WAGES - CLEA</v>
    <v>14</v>
    <v>0</v>
    <v>60280500</v>
    <v>WORKERS COMP WAGES - CLEA</v>
    <v>Payroll</v>
    <v>Account</v>
    <v>8</v>
    <v>101849</v>
    <v/>
    <v>Eden Sports &amp; Recreation Club (60280500)</v>
    <v>L</v>
    <v>WORKERS COMP WAGES - CLEA</v>
    <v>92</v>
    <v>10</v>
    <v>BASEXCLUDED</v>
  </rv>
  <rv s="4">
    <v>0</v>
    <v>WORKERS COMP BAR</v>
    <v>20</v>
    <v>Layer</v>
    <v>5</v>
    <v>WORKERS COMP BAR</v>
    <v>14</v>
    <v>0</v>
    <v>10112000</v>
    <v>WORKERS COMP BAR</v>
    <v>Operation cost No GST</v>
    <v>Account</v>
    <v>8</v>
    <v>101493</v>
    <v/>
    <v>Eden Sports &amp; Recreation Club (10112000)</v>
    <v>L</v>
    <v>WORKERS COMP BAR</v>
    <v>92</v>
    <v>11</v>
    <v>EXEMPTEXPENSES</v>
  </rv>
  <rv s="5">
    <v>0</v>
    <v>WORKERS COMP</v>
    <v>4</v>
    <v>Layer</v>
    <v>5</v>
    <v>WORKERS COMP</v>
    <v>17</v>
    <v>11</v>
    <v>64942B37-E84D-4ACC-A030-F62623E4004B</v>
    <v>Account</v>
    <v>8</v>
    <v>101999</v>
    <v>R</v>
    <v>WORKERS COMP</v>
    <v>92</v>
    <v>9</v>
  </rv>
  <rv s="4">
    <v>0</v>
    <v>REPAIRS &amp; MAINT</v>
    <v>20</v>
    <v>Layer</v>
    <v>5</v>
    <v>REPAIRS &amp; MAINT</v>
    <v>14</v>
    <v>0</v>
    <v>43258000</v>
    <v>REPAIRS &amp; MAINT</v>
    <v>Operation Cost GST</v>
    <v>Account</v>
    <v>8</v>
    <v>101731</v>
    <v/>
    <v>Eden Sports &amp; Recreation Club (43258000)</v>
    <v>L</v>
    <v>REPAIRS &amp; MAINT</v>
    <v>92</v>
    <v>4</v>
    <v>INPUT</v>
  </rv>
  <rv s="4">
    <v>0</v>
    <v>REPAIRS &amp; MAINT PRO SHOP</v>
    <v>20</v>
    <v>Layer</v>
    <v>5</v>
    <v>REPAIRS &amp; MAINT PRO SHOP</v>
    <v>14</v>
    <v>0</v>
    <v>39025800</v>
    <v>REPAIRS &amp; MAINT PRO SHOP</v>
    <v>Operation Cost GST</v>
    <v>Account</v>
    <v>8</v>
    <v>101597</v>
    <v/>
    <v>Eden Sports &amp; Recreation Club (39025800)</v>
    <v>L</v>
    <v>REPAIRS &amp; MAINT PRO SHOP</v>
    <v>92</v>
    <v>3</v>
    <v>INPUT</v>
  </rv>
  <rv s="4">
    <v>0</v>
    <v>GARDENS AND GROUNDS -</v>
    <v>20</v>
    <v>Layer</v>
    <v>5</v>
    <v>GARDENS AND GROUNDS -</v>
    <v>14</v>
    <v>0</v>
    <v>43228000</v>
    <v>GARDENS AND GROUNDS -</v>
    <v>Operation Cost GST</v>
    <v>Account</v>
    <v>8</v>
    <v>101715</v>
    <v/>
    <v>Eden Sports &amp; Recreation Club (43228000)</v>
    <v>L</v>
    <v>GARDENS AND GROUNDS -</v>
    <v>92</v>
    <v>1</v>
    <v>INPUT</v>
  </rv>
  <rv s="4">
    <v>0</v>
    <v>REP &amp; MAINT GENERAL ADMIN</v>
    <v>20</v>
    <v>Layer</v>
    <v>5</v>
    <v>REP &amp; MAINT GENERAL ADMIN</v>
    <v>14</v>
    <v>0</v>
    <v>49258000</v>
    <v>REP &amp; MAINT GENERAL ADMIN</v>
    <v>Operation Cost GST</v>
    <v>Account</v>
    <v>8</v>
    <v>101792</v>
    <v/>
    <v>Eden Sports &amp; Recreation Club (49258000)</v>
    <v>L</v>
    <v>REP &amp; MAINT GENERAL ADMIN</v>
    <v>92</v>
    <v>9</v>
    <v>INPUT</v>
  </rv>
  <rv s="4">
    <v>0</v>
    <v>R&amp;M CART</v>
    <v>20</v>
    <v>Layer</v>
    <v>5</v>
    <v>R&amp;M CART</v>
    <v>14</v>
    <v>0</v>
    <v>3924410a</v>
    <v>R&amp;M CART</v>
    <v>Operation Cost GST</v>
    <v>Account</v>
    <v>8</v>
    <v>101617</v>
    <v/>
    <v>Eden Sports &amp; Recreation Club (3924410a)</v>
    <v>L</v>
    <v>R&amp;M CART</v>
    <v>92</v>
    <v>2</v>
    <v>INPUT</v>
  </rv>
  <rv s="4">
    <v>0</v>
    <v>GARDENS AND GROUNDS ADMIN</v>
    <v>20</v>
    <v>Layer</v>
    <v>5</v>
    <v>GARDENS AND GROUNDS ADMIN</v>
    <v>14</v>
    <v>0</v>
    <v>49228000</v>
    <v>GARDENS AND GROUNDS ADMIN</v>
    <v>Operation Cost GST</v>
    <v>Account</v>
    <v>8</v>
    <v>101776</v>
    <v/>
    <v>Eden Sports &amp; Recreation Club (49228000)</v>
    <v>L</v>
    <v>GARDENS AND GROUNDS ADMIN</v>
    <v>92</v>
    <v>5</v>
    <v>INPUT</v>
  </rv>
  <rv s="4">
    <v>0</v>
    <v>REP &amp; MAINT  NO GST</v>
    <v>20</v>
    <v>Layer</v>
    <v>5</v>
    <v>REP &amp; MAINT  NO GST</v>
    <v>14</v>
    <v>0</v>
    <v>4325800a</v>
    <v>REP &amp; MAINT  NO GST</v>
    <v>Operation cost No GST</v>
    <v>Account</v>
    <v>8</v>
    <v>101732</v>
    <v/>
    <v>Eden Sports &amp; Recreation Club (4325800a)</v>
    <v>L</v>
    <v>REP &amp; MAINT  NO GST</v>
    <v>92</v>
    <v>6</v>
    <v>EXEMPTEXPENSES</v>
  </rv>
  <rv s="4">
    <v>0</v>
    <v>REPAIRS &amp; MAINT BAR NO GS</v>
    <v>20</v>
    <v>Layer</v>
    <v>5</v>
    <v>REPAIRS &amp; MAINT BAR NO GS</v>
    <v>14</v>
    <v>0</v>
    <v>1025800a</v>
    <v>REPAIRS &amp; MAINT BAR NO GS</v>
    <v>Operation cost No GST</v>
    <v>Account</v>
    <v>8</v>
    <v>101504</v>
    <v/>
    <v>Eden Sports &amp; Recreation Club (1025800a)</v>
    <v>L</v>
    <v>REPAIRS &amp; MAINT BAR NO GS</v>
    <v>92</v>
    <v>7</v>
    <v>EXEMPTEXPENSES</v>
  </rv>
  <rv s="4">
    <v>0</v>
    <v>REP &amp; MAINT GENERAL NO GS</v>
    <v>20</v>
    <v>Layer</v>
    <v>5</v>
    <v>REP &amp; MAINT GENERAL NO GS</v>
    <v>14</v>
    <v>0</v>
    <v>4925800a</v>
    <v>REP &amp; MAINT GENERAL NO GS</v>
    <v>Operation cost No GST</v>
    <v>Account</v>
    <v>8</v>
    <v>101793</v>
    <v/>
    <v>Eden Sports &amp; Recreation Club (4925800a)</v>
    <v>L</v>
    <v>REP &amp; MAINT GENERAL NO GS</v>
    <v>92</v>
    <v>8</v>
    <v>EXEMPTEXPENSES</v>
  </rv>
  <rv s="5">
    <v>0</v>
    <v>REPAIRS AND MAINTENANCE</v>
    <v>4</v>
    <v>Layer</v>
    <v>5</v>
    <v>REPAIRS AND MAINTENANCE</v>
    <v>17</v>
    <v>9</v>
    <v>51DEF889-D60D-4577-AB5C-8287853B601E</v>
    <v>Account</v>
    <v>8</v>
    <v>102001</v>
    <v>R</v>
    <v>REPAIRS AND MAINTENANCE</v>
    <v>92</v>
    <v>10</v>
  </rv>
  <rv s="4">
    <v>0</v>
    <v>LEGAL FEES ADMIN</v>
    <v>20</v>
    <v>Layer</v>
    <v>5</v>
    <v>LEGAL FEES ADMIN</v>
    <v>14</v>
    <v>0</v>
    <v>49240000</v>
    <v>LEGAL FEES ADMIN</v>
    <v>Operation Cost GST</v>
    <v>Account</v>
    <v>8</v>
    <v>101781</v>
    <v/>
    <v>Eden Sports &amp; Recreation Club (49240000)</v>
    <v>L</v>
    <v>LEGAL FEES ADMIN</v>
    <v>92</v>
    <v>1</v>
    <v>INPUT</v>
  </rv>
  <rv s="4">
    <v>0</v>
    <v>PROF. FEES OTH ADMIN</v>
    <v>20</v>
    <v>Layer</v>
    <v>5</v>
    <v>PROF. FEES OTH ADMIN</v>
    <v>14</v>
    <v>0</v>
    <v>49256000</v>
    <v>PROF. FEES OTH ADMIN</v>
    <v>Operation Cost GST</v>
    <v>Account</v>
    <v>8</v>
    <v>101788</v>
    <v/>
    <v>Eden Sports &amp; Recreation Club (49256000)</v>
    <v>L</v>
    <v>PROF. FEES OTH ADMIN</v>
    <v>92</v>
    <v>3</v>
    <v>INPUT</v>
  </rv>
  <rv s="4">
    <v>0</v>
    <v>PROF. FEES OTH ADMIN NO G</v>
    <v>20</v>
    <v>Layer</v>
    <v>5</v>
    <v>PROF. FEES OTH ADMIN NO G</v>
    <v>14</v>
    <v>0</v>
    <v>4925600a</v>
    <v>PROF. FEES OTH ADMIN NO G</v>
    <v>Operation cost No GST</v>
    <v>Account</v>
    <v>8</v>
    <v>101790</v>
    <v/>
    <v>Eden Sports &amp; Recreation Club (4925600a)</v>
    <v>L</v>
    <v>PROF. FEES OTH ADMIN NO G</v>
    <v>92</v>
    <v>2</v>
    <v>EXEMPTEXPENSES</v>
  </rv>
  <rv s="5">
    <v>0</v>
    <v>LEGAL AND PROFESSIONAL</v>
    <v>4</v>
    <v>Layer</v>
    <v>5</v>
    <v>LEGAL AND PROFESSIONAL</v>
    <v>17</v>
    <v>3</v>
    <v>8AE53551-8A09-44D2-94C6-9D4CE50715FA</v>
    <v>Account</v>
    <v>8</v>
    <v>102018</v>
    <v>R</v>
    <v>LEGAL AND PROFESSIONAL</v>
    <v>92</v>
    <v>11</v>
  </rv>
  <rv s="4">
    <v>0</v>
    <v>TELEPHONE (PUBLIC)</v>
    <v>20</v>
    <v>Layer</v>
    <v>5</v>
    <v>TELEPHONE (PUBLIC)</v>
    <v>14</v>
    <v>0</v>
    <v>43262000</v>
    <v>TELEPHONE (PUBLIC)</v>
    <v>Operation Cost GST</v>
    <v>Account</v>
    <v>8</v>
    <v>101735</v>
    <v/>
    <v>Eden Sports &amp; Recreation Club (43262000)</v>
    <v>L</v>
    <v>TELEPHONE (PUBLIC)</v>
    <v>92</v>
    <v>1</v>
    <v>INPUT</v>
  </rv>
  <rv s="4">
    <v>0</v>
    <v>TELE &amp; COMM. COSTS ADMIN</v>
    <v>20</v>
    <v>Layer</v>
    <v>5</v>
    <v>TELE &amp; COMM. COSTS ADMIN</v>
    <v>14</v>
    <v>0</v>
    <v>49262000</v>
    <v>TELE &amp; COMM. COSTS ADMIN</v>
    <v>Operation Cost GST</v>
    <v>Account</v>
    <v>8</v>
    <v>101796</v>
    <v/>
    <v>Eden Sports &amp; Recreation Club (49262000)</v>
    <v>L</v>
    <v>TELE &amp; COMM. COSTS ADMIN</v>
    <v>92</v>
    <v>2</v>
    <v>INPUT</v>
  </rv>
  <rv s="4">
    <v>0</v>
    <v>TELEPHONE PRO SHOP</v>
    <v>20</v>
    <v>Layer</v>
    <v>5</v>
    <v>TELEPHONE PRO SHOP</v>
    <v>14</v>
    <v>0</v>
    <v>39262000</v>
    <v>TELEPHONE PRO SHOP</v>
    <v>Operation Cost GST</v>
    <v>Account</v>
    <v>8</v>
    <v>101620</v>
    <v/>
    <v>Eden Sports &amp; Recreation Club (39262000)</v>
    <v>L</v>
    <v>TELEPHONE PRO SHOP</v>
    <v>92</v>
    <v>3</v>
    <v>INPUT</v>
  </rv>
  <rv s="4">
    <v>0</v>
    <v>TELE.EQUIP R NO GST ADMIN</v>
    <v>20</v>
    <v>Layer</v>
    <v>5</v>
    <v>TELE.EQUIP R NO GST ADMIN</v>
    <v>14</v>
    <v>0</v>
    <v>49262001</v>
    <v>TELE.EQUIP R NO GST ADMIN</v>
    <v>Operation cost No GST</v>
    <v>Account</v>
    <v>8</v>
    <v>101797</v>
    <v/>
    <v>Eden Sports &amp; Recreation Club (49262001)</v>
    <v>L</v>
    <v>TELE.EQUIP R NO GST ADMIN</v>
    <v>92</v>
    <v>4</v>
    <v>EXEMPTEXPENSES</v>
  </rv>
  <rv s="5">
    <v>0</v>
    <v>TELEPHONE</v>
    <v>4</v>
    <v>Layer</v>
    <v>5</v>
    <v>TELEPHONE</v>
    <v>17</v>
    <v>4</v>
    <v>E8534EB0-2956-412C-9135-3BB2CE488E37</v>
    <v>Account</v>
    <v>8</v>
    <v>102007</v>
    <v>R</v>
    <v>TELEPHONE</v>
    <v>92</v>
    <v>12</v>
  </rv>
  <rv s="4">
    <v>0</v>
    <v>OPER SUPPLIES  ADMIN</v>
    <v>20</v>
    <v>Layer</v>
    <v>5</v>
    <v>OPER SUPPLIES  ADMIN</v>
    <v>14</v>
    <v>0</v>
    <v>49246000</v>
    <v>OPER SUPPLIES  ADMIN</v>
    <v>Operation Cost GST</v>
    <v>Account</v>
    <v>8</v>
    <v>101784</v>
    <v/>
    <v>Eden Sports &amp; Recreation Club (49246000)</v>
    <v>L</v>
    <v>OPER SUPPLIES  ADMIN</v>
    <v>92</v>
    <v>1</v>
    <v>INPUT</v>
  </rv>
  <rv s="4">
    <v>0</v>
    <v>OPER SUPPLIES C-C  NO GST</v>
    <v>20</v>
    <v>Layer</v>
    <v>5</v>
    <v>OPER SUPPLIES C-C  NO GST</v>
    <v>14</v>
    <v>0</v>
    <v>4024600a</v>
    <v>OPER SUPPLIES C-C  NO GST</v>
    <v>Operation cost No GST</v>
    <v>Account</v>
    <v>8</v>
    <v>101653</v>
    <v/>
    <v>Eden Sports &amp; Recreation Club (4024600a)</v>
    <v>L</v>
    <v>OPER SUPPLIES C-C  NO GST</v>
    <v>92</v>
    <v>2</v>
    <v>EXEMPTEXPENSES</v>
  </rv>
  <rv s="4">
    <v>0</v>
    <v>OPER SUPPLIES  NO GST</v>
    <v>20</v>
    <v>Layer</v>
    <v>5</v>
    <v>OPER SUPPLIES  NO GST</v>
    <v>14</v>
    <v>0</v>
    <v>43246002</v>
    <v>OPER SUPPLIES  NO GST</v>
    <v>Operation cost No GST</v>
    <v>Account</v>
    <v>8</v>
    <v>101725</v>
    <v/>
    <v>Eden Sports &amp; Recreation Club (43246002)</v>
    <v>L</v>
    <v>OPER SUPPLIES  NO GST</v>
    <v>92</v>
    <v>3</v>
    <v>EXEMPTEXPENSES</v>
  </rv>
  <rv s="5">
    <v>0</v>
    <v>OPERATING SUPPLIES</v>
    <v>4</v>
    <v>Layer</v>
    <v>5</v>
    <v>OPERATING SUPPLIES</v>
    <v>17</v>
    <v>3</v>
    <v>2B7C8210-19A7-4454-9EE1-3EC66B25498A</v>
    <v>Account</v>
    <v>8</v>
    <v>102013</v>
    <v>R</v>
    <v>OPERATING SUPPLIES</v>
    <v>92</v>
    <v>13</v>
  </rv>
  <rv s="4">
    <v>0</v>
    <v>MOTOR VEHICLE EXP NO GST</v>
    <v>20</v>
    <v>Layer</v>
    <v>5</v>
    <v>MOTOR VEHICLE EXP NO GST</v>
    <v>14</v>
    <v>0</v>
    <v>4924400a</v>
    <v>MOTOR VEHICLE EXP NO GST</v>
    <v>Operation cost No GST</v>
    <v>Account</v>
    <v>8</v>
    <v>101783</v>
    <v/>
    <v>Eden Sports &amp; Recreation Club (4924400a)</v>
    <v>L</v>
    <v>MOTOR VEHICLE EXP NO GST</v>
    <v>92</v>
    <v>1</v>
    <v>EXEMPTEXPENSES</v>
  </rv>
  <rv s="4">
    <v>0</v>
    <v>MOTOR VEHICLE EXP RE NO G</v>
    <v>20</v>
    <v>Layer</v>
    <v>5</v>
    <v>MOTOR VEHICLE EXP RE NO G</v>
    <v>14</v>
    <v>0</v>
    <v>4324400A</v>
    <v>MOTOR VEHICLE EXP RE NO G</v>
    <v>Operation cost No GST</v>
    <v>Account</v>
    <v>8</v>
    <v>101722</v>
    <v/>
    <v>Eden Sports &amp; Recreation Club (4324400A)</v>
    <v>L</v>
    <v>MOTOR VEHICLE EXP RE NO G</v>
    <v>92</v>
    <v>2</v>
    <v>EXEMPTEXPENSES</v>
  </rv>
  <rv s="4">
    <v>0</v>
    <v>VEH. &amp; EQUIP. EXE  GREENS</v>
    <v>20</v>
    <v>Layer</v>
    <v>5</v>
    <v>VEH. &amp; EQUIP. EXE  GREENS</v>
    <v>14</v>
    <v>0</v>
    <v>40244000</v>
    <v>VEH. &amp; EQUIP. EXE  GREENS</v>
    <v>Operation Cost GST</v>
    <v>Account</v>
    <v>8</v>
    <v>101648</v>
    <v/>
    <v>Eden Sports &amp; Recreation Club (40244000)</v>
    <v>L</v>
    <v>VEH. &amp; EQUIP. EXE  GREENS</v>
    <v>92</v>
    <v>3</v>
    <v>INPUT</v>
  </rv>
  <rv s="4">
    <v>0</v>
    <v>VEH &amp; EQUIP. EXES GREENS</v>
    <v>20</v>
    <v>Layer</v>
    <v>5</v>
    <v>VEH &amp; EQUIP. EXES GREENS</v>
    <v>14</v>
    <v>0</v>
    <v>4024400a</v>
    <v>VEH &amp; EQUIP. EXES GREENS</v>
    <v>Operation Cost GST</v>
    <v>Account</v>
    <v>8</v>
    <v>101649</v>
    <v/>
    <v>Eden Sports &amp; Recreation Club (4024400a)</v>
    <v>L</v>
    <v>VEH &amp; EQUIP. EXES GREENS</v>
    <v>92</v>
    <v>4</v>
    <v>INPUT</v>
  </rv>
  <rv s="5">
    <v>0</v>
    <v>MOTOR VEHICLE EXPENSES</v>
    <v>4</v>
    <v>Layer</v>
    <v>5</v>
    <v>MOTOR VEHICLE EXPENSES</v>
    <v>17</v>
    <v>4</v>
    <v>C355C9D2-0A17-4299-8E3A-AAE0473DACDE</v>
    <v>Account</v>
    <v>8</v>
    <v>102008</v>
    <v>R</v>
    <v>MOTOR VEHICLE EXPENSES</v>
    <v>92</v>
    <v>14</v>
  </rv>
  <rv s="4">
    <v>0</v>
    <v>WATER &amp; SEWERAGE (43246001)</v>
    <v>20</v>
    <v>Layer</v>
    <v>5</v>
    <v>WATER &amp; SEWERAGE (43246001)</v>
    <v>14</v>
    <v>0</v>
    <v>43246001</v>
    <v>WATER &amp; SEWERAGE</v>
    <v>Operation cost No GST</v>
    <v>Account</v>
    <v>8</v>
    <v>101724</v>
    <v/>
    <v>Eden Sports &amp; Recreation Club (43246001)</v>
    <v>L</v>
    <v>WATER &amp; SEWERAGE (43246001)</v>
    <v>92</v>
    <v>2</v>
    <v>EXEMPTEXPENSES</v>
  </rv>
  <rv s="4">
    <v>0</v>
    <v>RATES</v>
    <v>20</v>
    <v>Layer</v>
    <v>5</v>
    <v>RATES</v>
    <v>14</v>
    <v>0</v>
    <v>43257000</v>
    <v>RATES</v>
    <v>Operation cost No GST</v>
    <v>Account</v>
    <v>8</v>
    <v>101730</v>
    <v/>
    <v>Eden Sports &amp; Recreation Club (43257000)</v>
    <v>L</v>
    <v>RATES</v>
    <v>92</v>
    <v>1</v>
    <v>EXEMPTEXPENSES</v>
  </rv>
  <rv s="4">
    <v>0</v>
    <v>WATER &amp; SEWERAGE   GREENS</v>
    <v>20</v>
    <v>Layer</v>
    <v>5</v>
    <v>WATER &amp; SEWERAGE   GREENS</v>
    <v>14</v>
    <v>0</v>
    <v>40246001</v>
    <v>WATER &amp; SEWERAGE   GREENS</v>
    <v>Operation Cost GST</v>
    <v>Account</v>
    <v>8</v>
    <v>101652</v>
    <v/>
    <v>Eden Sports &amp; Recreation Club (40246001)</v>
    <v>L</v>
    <v>WATER &amp; SEWERAGE   GREENS</v>
    <v>92</v>
    <v>4</v>
    <v>EXEMPTEXPENSES</v>
  </rv>
  <rv s="4">
    <v>0</v>
    <v>WATER &amp; SEWERAGE (4324600a)</v>
    <v>20</v>
    <v>Layer</v>
    <v>5</v>
    <v>WATER &amp; SEWERAGE (4324600a)</v>
    <v>14</v>
    <v>0</v>
    <v>4324600a</v>
    <v>WATER &amp; SEWERAGE</v>
    <v>Operation cost No GST</v>
    <v>Account</v>
    <v>8</v>
    <v>101726</v>
    <v/>
    <v>Eden Sports &amp; Recreation Club (4324600a)</v>
    <v>L</v>
    <v>WATER &amp; SEWERAGE (4324600a)</v>
    <v>92</v>
    <v>3</v>
    <v>EXEMPTEXPENSES</v>
  </rv>
  <rv s="4">
    <v>0</v>
    <v>WATER &amp; SEWERAGE  CAT  RE</v>
    <v>20</v>
    <v>Layer</v>
    <v>5</v>
    <v>WATER &amp; SEWERAGE  CAT  RE</v>
    <v>14</v>
    <v>0</v>
    <v>30234000</v>
    <v>WATER &amp; SEWERAGE  CAT  RE</v>
    <v>Operation Cost GST</v>
    <v>Account</v>
    <v>8</v>
    <v>101587</v>
    <v/>
    <v>Eden Sports &amp; Recreation Club (30234000)</v>
    <v>L</v>
    <v>WATER &amp; SEWERAGE  CAT  RE</v>
    <v>92</v>
    <v>5</v>
    <v>EXEMPTEXPENSES</v>
  </rv>
  <rv s="4">
    <v>0</v>
    <v>RATES GENERAL   ADMIN</v>
    <v>20</v>
    <v>Layer</v>
    <v>5</v>
    <v>RATES GENERAL   ADMIN</v>
    <v>14</v>
    <v>0</v>
    <v>49257000</v>
    <v>RATES GENERAL   ADMIN</v>
    <v>Operation Cost GST</v>
    <v>Account</v>
    <v>8</v>
    <v>101791</v>
    <v/>
    <v>Eden Sports &amp; Recreation Club (49257000)</v>
    <v>L</v>
    <v>RATES GENERAL   ADMIN</v>
    <v>92</v>
    <v>6</v>
    <v>INPUT</v>
  </rv>
  <rv s="5">
    <v>0</v>
    <v>WATER AND RATES</v>
    <v>4</v>
    <v>Layer</v>
    <v>5</v>
    <v>WATER AND RATES</v>
    <v>17</v>
    <v>6</v>
    <v>8040E3FC-FF38-4758-8FA7-DF3C193D5363</v>
    <v>Account</v>
    <v>8</v>
    <v>102004</v>
    <v>R</v>
    <v>WATER AND RATES</v>
    <v>92</v>
    <v>15</v>
  </rv>
  <rv s="4">
    <v>0</v>
    <v>POWER H &amp; L - ELEC</v>
    <v>20</v>
    <v>Layer</v>
    <v>5</v>
    <v>POWER H &amp; L - ELEC</v>
    <v>14</v>
    <v>0</v>
    <v>43232001</v>
    <v>POWER H &amp; L - ELEC</v>
    <v>Operation Cost GST</v>
    <v>Account</v>
    <v>8</v>
    <v>101716</v>
    <v/>
    <v>Eden Sports &amp; Recreation Club (43232001)</v>
    <v>L</v>
    <v>POWER H &amp; L - ELEC</v>
    <v>92</v>
    <v>5</v>
    <v>INPUT</v>
  </rv>
  <rv s="4">
    <v>0</v>
    <v>POWER H &amp; L - GAS&amp;OIL</v>
    <v>20</v>
    <v>Layer</v>
    <v>5</v>
    <v>POWER H &amp; L - GAS&amp;OIL</v>
    <v>14</v>
    <v>0</v>
    <v>43232002</v>
    <v>POWER H &amp; L - GAS&amp;OIL</v>
    <v>Operation Cost GST</v>
    <v>Account</v>
    <v>8</v>
    <v>101717</v>
    <v/>
    <v>Eden Sports &amp; Recreation Club (43232002)</v>
    <v>L</v>
    <v>POWER H &amp; L - GAS&amp;OIL</v>
    <v>92</v>
    <v>3</v>
    <v>INPUT</v>
  </rv>
  <rv s="4">
    <v>0</v>
    <v>POWER H &amp; L - OTHER</v>
    <v>20</v>
    <v>Layer</v>
    <v>5</v>
    <v>POWER H &amp; L - OTHER</v>
    <v>14</v>
    <v>0</v>
    <v>43232003</v>
    <v>POWER H &amp; L - OTHER</v>
    <v>Operation Cost GST</v>
    <v>Account</v>
    <v>8</v>
    <v>101718</v>
    <v/>
    <v>Eden Sports &amp; Recreation Club (43232003)</v>
    <v>L</v>
    <v>POWER H &amp; L - OTHER</v>
    <v>92</v>
    <v>4</v>
    <v>INPUT</v>
  </rv>
  <rv s="5">
    <v>0</v>
    <v>POWER</v>
    <v>4</v>
    <v>Layer</v>
    <v>5</v>
    <v>POWER</v>
    <v>17</v>
    <v>5</v>
    <v>6A25AD55-1B73-4C5A-95C7-4B0949F82DEC</v>
    <v>Account</v>
    <v>8</v>
    <v>102006</v>
    <v>R</v>
    <v>POWER</v>
    <v>92</v>
    <v>16</v>
  </rv>
  <rv s="4">
    <v>0</v>
    <v>DONATIONS CASH ADMIN GST</v>
    <v>20</v>
    <v>Layer</v>
    <v>5</v>
    <v>DONATIONS CASH ADMIN GST</v>
    <v>14</v>
    <v>0</v>
    <v>49224004</v>
    <v>DONATIONS CASH ADMIN GST</v>
    <v>Operation Cost GST</v>
    <v>Account</v>
    <v>8</v>
    <v>101775</v>
    <v/>
    <v>Eden Sports &amp; Recreation Club (49224004)</v>
    <v>L</v>
    <v>DONATIONS CASH ADMIN GST</v>
    <v>92</v>
    <v>1</v>
    <v>INPUT</v>
  </rv>
  <rv s="4">
    <v>0</v>
    <v>DONATIONS - KIND ADMIN</v>
    <v>20</v>
    <v>Layer</v>
    <v>5</v>
    <v>DONATIONS - KIND ADMIN</v>
    <v>14</v>
    <v>0</v>
    <v>49224000</v>
    <v>DONATIONS - KIND ADMIN</v>
    <v>Operation Cost GST</v>
    <v>Account</v>
    <v>8</v>
    <v>101771</v>
    <v/>
    <v>Eden Sports &amp; Recreation Club (49224000)</v>
    <v>L</v>
    <v>DONATIONS - KIND ADMIN</v>
    <v>92</v>
    <v>2</v>
    <v>INPUT</v>
  </rv>
  <rv s="4">
    <v>0</v>
    <v>DONATIONS CASH ADMIN no G</v>
    <v>20</v>
    <v>Layer</v>
    <v>5</v>
    <v>DONATIONS CASH ADMIN no G</v>
    <v>14</v>
    <v>0</v>
    <v>49224002</v>
    <v>DONATIONS CASH ADMIN no G</v>
    <v>Operation cost No GST</v>
    <v>Account</v>
    <v>8</v>
    <v>101773</v>
    <v/>
    <v>Eden Sports &amp; Recreation Club (49224002)</v>
    <v>L</v>
    <v>DONATIONS CASH ADMIN no G</v>
    <v>92</v>
    <v>4</v>
    <v>EXEMPTEXPENSES</v>
  </rv>
  <rv s="4">
    <v>0</v>
    <v>SPONSORSHIPS - KIND ADMIN</v>
    <v>20</v>
    <v>Layer</v>
    <v>5</v>
    <v>SPONSORSHIPS - KIND ADMIN</v>
    <v>14</v>
    <v>0</v>
    <v>49224001</v>
    <v>SPONSORSHIPS - KIND ADMIN</v>
    <v>Operation Cost GST</v>
    <v>Account</v>
    <v>8</v>
    <v>101772</v>
    <v/>
    <v>Eden Sports &amp; Recreation Club (49224001)</v>
    <v>L</v>
    <v>SPONSORSHIPS - KIND ADMIN</v>
    <v>92</v>
    <v>5</v>
    <v>INPUT</v>
  </rv>
  <rv s="4">
    <v>0</v>
    <v>SPONSORSHIPS CASH   ADMIN</v>
    <v>20</v>
    <v>Layer</v>
    <v>5</v>
    <v>SPONSORSHIPS CASH   ADMIN</v>
    <v>14</v>
    <v>0</v>
    <v>49224003</v>
    <v>SPONSORSHIPS CASH   ADMIN</v>
    <v>Operation Cost GST</v>
    <v>Account</v>
    <v>8</v>
    <v>101774</v>
    <v/>
    <v>Eden Sports &amp; Recreation Club (49224003)</v>
    <v>L</v>
    <v>SPONSORSHIPS CASH   ADMIN</v>
    <v>92</v>
    <v>3</v>
    <v>INPUT</v>
  </rv>
  <rv s="5">
    <v>0</v>
    <v>SPONSORSHIP AND DONANTIONS</v>
    <v>4</v>
    <v>Layer</v>
    <v>5</v>
    <v>SPONSORSHIP AND DONANTIONS</v>
    <v>17</v>
    <v>5</v>
    <v>62C0CB2E-37C8-492C-A4AE-7DCFCDEE96C6</v>
    <v>Account</v>
    <v>8</v>
    <v>102017</v>
    <v>R</v>
    <v>SPONSORSHIP AND DONANTIONS</v>
    <v>92</v>
    <v>18</v>
  </rv>
  <rv s="4">
    <v>0</v>
    <v>MEM. AMEN FOOD &amp; BEV. (43227001)</v>
    <v>20</v>
    <v>Layer</v>
    <v>5</v>
    <v>MEM. AMEN FOOD &amp; BEV. (43227001)</v>
    <v>14</v>
    <v>0</v>
    <v>43227001</v>
    <v>MEM. AMEN FOOD &amp; BEV.</v>
    <v>Operation Cost GST</v>
    <v>Account</v>
    <v>8</v>
    <v>101709</v>
    <v/>
    <v>Eden Sports &amp; Recreation Club (43227001)</v>
    <v>L</v>
    <v>MEM. AMEN FOOD &amp; BEV. (43227001)</v>
    <v>92</v>
    <v>3</v>
    <v>INPUT</v>
  </rv>
  <rv s="4">
    <v>0</v>
    <v>Member Amenity</v>
    <v>20</v>
    <v>Layer</v>
    <v>5</v>
    <v>Member Amenity</v>
    <v>14</v>
    <v>0</v>
    <v>43227001a</v>
    <v>Member amenity</v>
    <v>Operation Cost GST</v>
    <v>Account</v>
    <v>8</v>
    <v>101710</v>
    <v/>
    <v>Eden Sports &amp; Recreation Club (43227001a)</v>
    <v>L</v>
    <v>Member Amenity</v>
    <v>92</v>
    <v>1</v>
    <v>INPUT</v>
  </rv>
  <rv s="5">
    <v>0</v>
    <v>MEMBERS EXPENSE</v>
    <v>4</v>
    <v>Layer</v>
    <v>5</v>
    <v>MEMBERS EXPENSE</v>
    <v>17</v>
    <v>0</v>
    <v>C348F8E5-C4BB-46A1-B3FD-7C64E08EAE57</v>
    <v>Account</v>
    <v>8</v>
    <v>102012</v>
    <v>R</v>
    <v>MEMBERS EXPENSE</v>
    <v>92</v>
    <v>2</v>
  </rv>
  <rv s="4">
    <v>0</v>
    <v>MEM. AMEN FOOD &amp; BEV. (4322700a)</v>
    <v>20</v>
    <v>Layer</v>
    <v>5</v>
    <v>MEM. AMEN FOOD &amp; BEV. (4322700a)</v>
    <v>14</v>
    <v>0</v>
    <v>4322700a</v>
    <v>MEM. AMEN FOOD &amp; BEV.</v>
    <v>Operation Cost GST</v>
    <v>Account</v>
    <v>8</v>
    <v>101713</v>
    <v/>
    <v>Eden Sports &amp; Recreation Club (4322700a)</v>
    <v>L</v>
    <v>MEM. AMEN FOOD &amp; BEV. (4322700a)</v>
    <v>92</v>
    <v>4</v>
    <v>INPUT</v>
  </rv>
  <rv s="5">
    <v>0</v>
    <v>MEMBERS EXPENSES</v>
    <v>4</v>
    <v>Layer</v>
    <v>5</v>
    <v>MEMBERS EXPENSES</v>
    <v>17</v>
    <v>4</v>
    <v>00ecf65e-8f84-44a8-abbd-1a89425afc14</v>
    <v>Account</v>
    <v>8</v>
    <v>102031</v>
    <v>R</v>
    <v>MEMBERS EXPENSES</v>
    <v>92</v>
    <v>19</v>
  </rv>
  <rv s="4">
    <v>0</v>
    <v>DITORS EXPENSES NO GST</v>
    <v>20</v>
    <v>Layer</v>
    <v>5</v>
    <v>DITORS EXPENSES NO GST</v>
    <v>14</v>
    <v>0</v>
    <v>4920400a</v>
    <v>DITORS EXPENSES NO GST</v>
    <v>Operation cost No GST</v>
    <v>Account</v>
    <v>8</v>
    <v>101759</v>
    <v/>
    <v>Eden Sports &amp; Recreation Club (4920400a)</v>
    <v>L</v>
    <v>DITORS EXPENSES NO GST</v>
    <v>92</v>
    <v>1</v>
    <v>EXEMPTEXPENSES</v>
  </rv>
  <rv s="4">
    <v>0</v>
    <v>DIRECTORS EXPENSES</v>
    <v>20</v>
    <v>Layer</v>
    <v>5</v>
    <v>DIRECTORS EXPENSES</v>
    <v>14</v>
    <v>0</v>
    <v>49204001</v>
    <v>DIRECTORS EXPENSES</v>
    <v>Operation Cost GST</v>
    <v>Account</v>
    <v>8</v>
    <v>101757</v>
    <v/>
    <v>Eden Sports &amp; Recreation Club (49204001)</v>
    <v>L</v>
    <v>DIRECTORS EXPENSES</v>
    <v>92</v>
    <v>2</v>
    <v>INPUT</v>
  </rv>
  <rv s="4">
    <v>0</v>
    <v>DIRECTORS EXPENSES - DEVE</v>
    <v>20</v>
    <v>Layer</v>
    <v>5</v>
    <v>DIRECTORS EXPENSES - DEVE</v>
    <v>14</v>
    <v>0</v>
    <v>49204002</v>
    <v>DIRECTORS EXPENSES - DEVE</v>
    <v>Operation Cost GST</v>
    <v>Account</v>
    <v>8</v>
    <v>101758</v>
    <v/>
    <v>Eden Sports &amp; Recreation Club (49204002)</v>
    <v>L</v>
    <v>DIRECTORS EXPENSES - DEVE</v>
    <v>92</v>
    <v>3</v>
    <v>INPUT</v>
  </rv>
  <rv s="5">
    <v>0</v>
    <v>DIRECTORS EXPENSES</v>
    <v>4</v>
    <v>Layer</v>
    <v>5</v>
    <v>DIRECTORS EXPENSES</v>
    <v>17</v>
    <v>3</v>
    <v>B7BB82A8-1477-4108-AEAD-103F7BE16C56</v>
    <v>Account</v>
    <v>8</v>
    <v>102015</v>
    <v>R</v>
    <v>DIRECTORS EXPENSES</v>
    <v>92</v>
    <v>21</v>
  </rv>
  <rv s="4">
    <v>0</v>
    <v>OPER SUPPLIES</v>
    <v>20</v>
    <v>Layer</v>
    <v>5</v>
    <v>OPER SUPPLIES</v>
    <v>14</v>
    <v>0</v>
    <v>43246000</v>
    <v>OPER SUPPLIES</v>
    <v>Operation Cost GST</v>
    <v>Account</v>
    <v>8</v>
    <v>101723</v>
    <v/>
    <v>Eden Sports &amp; Recreation Club (43246000)</v>
    <v>L</v>
    <v>OPER SUPPLIES</v>
    <v>92</v>
    <v>20</v>
    <v>INPUT</v>
  </rv>
  <rv s="4">
    <v>0</v>
    <v>COMPUTER CHARGES ADMIN</v>
    <v>20</v>
    <v>Layer</v>
    <v>5</v>
    <v>COMPUTER CHARGES ADMIN</v>
    <v>14</v>
    <v>0</v>
    <v>49220000</v>
    <v>COMPUTER CHARGES ADMIN</v>
    <v>Operation Cost GST</v>
    <v>Account</v>
    <v>8</v>
    <v>101768</v>
    <v/>
    <v>Eden Sports &amp; Recreation Club (49220000)</v>
    <v>L</v>
    <v>COMPUTER CHARGES ADMIN</v>
    <v>92</v>
    <v>4</v>
    <v>INPUT</v>
  </rv>
  <rv s="4">
    <v>0</v>
    <v>FOXTEL</v>
    <v>20</v>
    <v>Layer</v>
    <v>5</v>
    <v>FOXTEL</v>
    <v>14</v>
    <v>0</v>
    <v>43266000</v>
    <v>FOXTEL</v>
    <v>Operation Cost GST</v>
    <v>Account</v>
    <v>8</v>
    <v>101737</v>
    <v/>
    <v>Eden Sports &amp; Recreation Club (43266000)</v>
    <v>L</v>
    <v>FOXTEL</v>
    <v>92</v>
    <v>16</v>
    <v>INPUT</v>
  </rv>
  <rv s="4">
    <v>0</v>
    <v>MOTOR VEHICLE EXP</v>
    <v>20</v>
    <v>Layer</v>
    <v>5</v>
    <v>MOTOR VEHICLE EXP</v>
    <v>14</v>
    <v>0</v>
    <v>43244000</v>
    <v>MOTOR VEHICLE EXP</v>
    <v>Operation Cost GST</v>
    <v>Account</v>
    <v>8</v>
    <v>101721</v>
    <v/>
    <v>Eden Sports &amp; Recreation Club (43244000)</v>
    <v>L</v>
    <v>MOTOR VEHICLE EXP</v>
    <v>92</v>
    <v>19</v>
    <v>INPUT</v>
  </rv>
  <rv s="4">
    <v>0</v>
    <v>SUBSCRIPTIONS - GEN ADMIN</v>
    <v>20</v>
    <v>Layer</v>
    <v>5</v>
    <v>SUBSCRIPTIONS - GEN ADMIN</v>
    <v>14</v>
    <v>0</v>
    <v>49261000</v>
    <v>SUBSCRIPTIONS - GEN ADMIN</v>
    <v>Operation Cost GST</v>
    <v>Account</v>
    <v>8</v>
    <v>101795</v>
    <v/>
    <v>Eden Sports &amp; Recreation Club (49261000)</v>
    <v>L</v>
    <v>SUBSCRIPTIONS - GEN ADMIN</v>
    <v>92</v>
    <v>8</v>
    <v>INPUT</v>
  </rv>
  <rv s="4">
    <v>0</v>
    <v>BANK CHARGES &amp; DUTY ADMIN</v>
    <v>20</v>
    <v>Layer</v>
    <v>5</v>
    <v>BANK CHARGES &amp; DUTY ADMIN</v>
    <v>14</v>
    <v>0</v>
    <v>49210000</v>
    <v>BANK CHARGES &amp; DUTY ADMIN</v>
    <v>Operation cost No GST</v>
    <v>Account</v>
    <v>8</v>
    <v>101763</v>
    <v/>
    <v>Eden Sports &amp; Recreation Club (49210000)</v>
    <v>L</v>
    <v>BANK CHARGES &amp; DUTY ADMIN</v>
    <v>92</v>
    <v>1</v>
    <v>INPUT</v>
  </rv>
  <rv s="4">
    <v>0</v>
    <v>TRAVEL ENTER. &amp; MANAGEMNT</v>
    <v>20</v>
    <v>Layer</v>
    <v>5</v>
    <v>TRAVEL ENTER. &amp; MANAGEMNT</v>
    <v>14</v>
    <v>0</v>
    <v>49264000</v>
    <v>TRAVEL ENTER. &amp; MANAGEMNT</v>
    <v>Operation Cost GST</v>
    <v>Account</v>
    <v>8</v>
    <v>101798</v>
    <v/>
    <v>Eden Sports &amp; Recreation Club (49264000)</v>
    <v>L</v>
    <v>TRAVEL ENTER. &amp; MANAGEMNT</v>
    <v>92</v>
    <v>12</v>
    <v>INPUT</v>
  </rv>
  <rv s="4">
    <v>0</v>
    <v>BUSINESS DEVELOPMENT EXPE (49212000)</v>
    <v>20</v>
    <v>Layer</v>
    <v>5</v>
    <v>BUSINESS DEVELOPMENT EXPE (49212000)</v>
    <v>14</v>
    <v>0</v>
    <v>49212000</v>
    <v>BUSINESS DEVELOPMENT EXPE</v>
    <v>Operation Cost GST</v>
    <v>Account</v>
    <v>8</v>
    <v>101765</v>
    <v/>
    <v>Eden Sports &amp; Recreation Club (49212000)</v>
    <v>L</v>
    <v>BUSINESS DEVELOPMENT EXPE (49212000)</v>
    <v>92</v>
    <v>14</v>
    <v>INPUT</v>
  </rv>
  <rv s="4">
    <v>0</v>
    <v>POST PRINT &amp; STAT.  ADMIN</v>
    <v>20</v>
    <v>Layer</v>
    <v>5</v>
    <v>POST PRINT &amp; STAT.  ADMIN</v>
    <v>14</v>
    <v>0</v>
    <v>49254000</v>
    <v>POST PRINT &amp; STAT.  ADMIN</v>
    <v>Operation Cost GST</v>
    <v>Account</v>
    <v>8</v>
    <v>101786</v>
    <v/>
    <v>Eden Sports &amp; Recreation Club (49254000)</v>
    <v>L</v>
    <v>POST PRINT &amp; STAT.  ADMIN</v>
    <v>92</v>
    <v>7</v>
    <v>INPUT</v>
  </rv>
  <rv s="4">
    <v>0</v>
    <v>POST PRINT &amp; STAT.</v>
    <v>20</v>
    <v>Layer</v>
    <v>5</v>
    <v>POST PRINT &amp; STAT.</v>
    <v>14</v>
    <v>0</v>
    <v>43254000</v>
    <v>POST PRINT &amp; STAT.</v>
    <v>Operation Cost GST</v>
    <v>Account</v>
    <v>8</v>
    <v>101727</v>
    <v/>
    <v>Eden Sports &amp; Recreation Club (43254000)</v>
    <v>L</v>
    <v>POST PRINT &amp; STAT.</v>
    <v>92</v>
    <v>21</v>
    <v>INPUT</v>
  </rv>
  <rv s="4">
    <v>0</v>
    <v>MORTUARY INSURANCE  ADMIN</v>
    <v>20</v>
    <v>Layer</v>
    <v>5</v>
    <v>MORTUARY INSURANCE  ADMIN</v>
    <v>14</v>
    <v>0</v>
    <v>49231000</v>
    <v>MORTUARY INSURANCE  ADMIN</v>
    <v>Operation Cost GST</v>
    <v>Account</v>
    <v>8</v>
    <v>101777</v>
    <v/>
    <v>Eden Sports &amp; Recreation Club (49231000)</v>
    <v>L</v>
    <v>MORTUARY INSURANCE  ADMIN</v>
    <v>92</v>
    <v>5</v>
    <v>INPUT</v>
  </rv>
  <rv s="4">
    <v>0</v>
    <v>SECURITY</v>
    <v>20</v>
    <v>Layer</v>
    <v>5</v>
    <v>SECURITY</v>
    <v>14</v>
    <v>0</v>
    <v>43260000</v>
    <v>SECURITY</v>
    <v>Operation Cost GST</v>
    <v>Account</v>
    <v>8</v>
    <v>101734</v>
    <v/>
    <v>Eden Sports &amp; Recreation Club (43260000)</v>
    <v>L</v>
    <v>SECURITY</v>
    <v>92</v>
    <v>17</v>
    <v>INPUT</v>
  </rv>
  <rv s="4">
    <v>0</v>
    <v>EXP. ENTER OTHER</v>
    <v>20</v>
    <v>Layer</v>
    <v>5</v>
    <v>EXP. ENTER OTHER</v>
    <v>14</v>
    <v>0</v>
    <v>43226006</v>
    <v>EXP. ENTER OTHER</v>
    <v>Operation Cost GST</v>
    <v>Account</v>
    <v>8</v>
    <v>101702</v>
    <v/>
    <v>Eden Sports &amp; Recreation Club (43226006)</v>
    <v>L</v>
    <v>EXP. ENTER OTHER</v>
    <v>92</v>
    <v>23</v>
    <v>INPUT</v>
  </rv>
  <rv s="4">
    <v>0</v>
    <v>FRINGE BENEFIT TAX  ADMIN</v>
    <v>20</v>
    <v>Layer</v>
    <v>5</v>
    <v>FRINGE BENEFIT TAX  ADMIN</v>
    <v>14</v>
    <v>0</v>
    <v>49106001</v>
    <v>FRINGE BENEFIT TAX  ADMIN</v>
    <v>Operation cost No GST</v>
    <v>Account</v>
    <v>8</v>
    <v>101744</v>
    <v/>
    <v>Eden Sports &amp; Recreation Club (49106001)</v>
    <v>L</v>
    <v>FRINGE BENEFIT TAX  ADMIN</v>
    <v>92</v>
    <v>15</v>
    <v>EXEMPTEXPENSES</v>
  </rv>
  <rv s="4">
    <v>0</v>
    <v>BANK FEES WITH GST  ADMIN</v>
    <v>20</v>
    <v>Layer</v>
    <v>5</v>
    <v>BANK FEES WITH GST  ADMIN</v>
    <v>14</v>
    <v>0</v>
    <v>49210001</v>
    <v>BANK FEES WITH GST  ADMIN</v>
    <v>Operation Cost GST</v>
    <v>Account</v>
    <v>8</v>
    <v>101764</v>
    <v/>
    <v>Eden Sports &amp; Recreation Club (49210001)</v>
    <v>L</v>
    <v>BANK FEES WITH GST  ADMIN</v>
    <v>92</v>
    <v>2</v>
    <v>EXEMPTEXPENSES</v>
  </rv>
  <rv s="4">
    <v>0</v>
    <v>TOUR COSTS</v>
    <v>20</v>
    <v>Layer</v>
    <v>5</v>
    <v>TOUR COSTS</v>
    <v>14</v>
    <v>0</v>
    <v>43226010</v>
    <v>TOUR COSTS</v>
    <v>Operation Cost GST</v>
    <v>Account</v>
    <v>8</v>
    <v>101703</v>
    <v/>
    <v>Eden Sports &amp; Recreation Club (43226010)</v>
    <v>L</v>
    <v>TOUR COSTS</v>
    <v>92</v>
    <v>22</v>
    <v>INPUT</v>
  </rv>
  <rv s="4">
    <v>0</v>
    <v>LICENSE FEES</v>
    <v>20</v>
    <v>Layer</v>
    <v>5</v>
    <v>LICENSE FEES</v>
    <v>14</v>
    <v>0</v>
    <v>43259000</v>
    <v>LICENSE FEES</v>
    <v>Operation Cost GST</v>
    <v>Account</v>
    <v>8</v>
    <v>101733</v>
    <v/>
    <v>Eden Sports &amp; Recreation Club (43259000)</v>
    <v>L</v>
    <v>LICENSE FEES</v>
    <v>92</v>
    <v>18</v>
    <v>INPUT</v>
  </rv>
  <rv s="4">
    <v>0</v>
    <v>BAD DEBTS     ADMIN</v>
    <v>20</v>
    <v>Layer</v>
    <v>5</v>
    <v>BAD DEBTS     ADMIN</v>
    <v>14</v>
    <v>0</v>
    <v>49208000</v>
    <v>BAD DEBTS     ADMIN</v>
    <v>Operation cost No GST</v>
    <v>Account</v>
    <v>8</v>
    <v>101762</v>
    <v/>
    <v>Eden Sports &amp; Recreation Club (49208000)</v>
    <v>L</v>
    <v>BAD DEBTS     ADMIN</v>
    <v>92</v>
    <v>9</v>
    <v>EXEMPTEXPENSES</v>
  </rv>
  <rv s="4">
    <v>0</v>
    <v>GOLDEN SHOT</v>
    <v>20</v>
    <v>Layer</v>
    <v>5</v>
    <v>GOLDEN SHOT</v>
    <v>14</v>
    <v>0</v>
    <v>60253003</v>
    <v>GOLDEN SHOT</v>
    <v>Sales GST</v>
    <v>Account</v>
    <v>8</v>
    <v>101839</v>
    <v/>
    <v>Eden Sports &amp; Recreation Club (60253003)</v>
    <v>L</v>
    <v>GOLDEN SHOT</v>
    <v>88</v>
    <v>10</v>
    <v>OUTPUT</v>
  </rv>
  <rv s="4">
    <v>0</v>
    <v>PCIE GREENS</v>
    <v>20</v>
    <v>Layer</v>
    <v>5</v>
    <v>PCIE GREENS</v>
    <v>14</v>
    <v>0</v>
    <v>39450000</v>
    <v>PCIE GREENS</v>
    <v>Operation Cost GST</v>
    <v>Account</v>
    <v>8</v>
    <v>101621</v>
    <v/>
    <v>Eden Sports &amp; Recreation Club (39450000)</v>
    <v>L</v>
    <v>PCIE GREENS</v>
    <v>92</v>
    <v>11</v>
    <v>EXEMPTEXPENSES</v>
  </rv>
  <rv s="4">
    <v>0</v>
    <v>BUSINESS DEVELOPMENT EXPE (49212100)</v>
    <v>20</v>
    <v>Layer</v>
    <v>5</v>
    <v>BUSINESS DEVELOPMENT EXPE (49212100)</v>
    <v>14</v>
    <v>0</v>
    <v>49212100</v>
    <v>BUSINESS DEVELOPMENT EXPE</v>
    <v>Operation Cost GST</v>
    <v>Account</v>
    <v>8</v>
    <v>101766</v>
    <v/>
    <v>Eden Sports &amp; Recreation Club (49212100)</v>
    <v>L</v>
    <v>BUSINESS DEVELOPMENT EXPE (49212100)</v>
    <v>92</v>
    <v>13</v>
    <v>INPUT</v>
  </rv>
  <rv s="4">
    <v>0</v>
    <v>EXES. ENTERTAINERS OT</v>
    <v>20</v>
    <v>Layer</v>
    <v>5</v>
    <v>EXES. ENTERTAINERS OT</v>
    <v>14</v>
    <v>0</v>
    <v>43226003</v>
    <v>EXES. ENTERTAINERS OT</v>
    <v>Operation Cost GST</v>
    <v>Account</v>
    <v>8</v>
    <v>101699</v>
    <v/>
    <v>Eden Sports &amp; Recreation Club (43226003)</v>
    <v>L</v>
    <v>EXES. ENTERTAINERS OT</v>
    <v>92</v>
    <v>24</v>
    <v>INPUT</v>
  </rv>
  <rv s="4">
    <v>0</v>
    <v>Prior Period Adjustment</v>
    <v>20</v>
    <v>Layer</v>
    <v>5</v>
    <v>Prior Period Adjustment</v>
    <v>14</v>
    <v>0</v>
    <v>4322750</v>
    <v>Prior Period Adjustment</v>
    <v>Operation cost No GST</v>
    <v>Account</v>
    <v>8</v>
    <v>101714</v>
    <v/>
    <v>Eden Sports &amp; Recreation Club (4322750)</v>
    <v>L</v>
    <v>Prior Period Adjustment</v>
    <v>92</v>
    <v>25</v>
    <v>BASEXCLUDED</v>
  </rv>
  <rv s="4">
    <v>0</v>
    <v>JOBKEEPER PAYMENT</v>
    <v>20</v>
    <v>Layer</v>
    <v>5</v>
    <v>JOBKEEPER PAYMENT</v>
    <v>14</v>
    <v>0</v>
    <v>49105000</v>
    <v>JOBKEEPER PAYMENT</v>
    <v>Operation cost No GST</v>
    <v>Account</v>
    <v>8</v>
    <v>101742</v>
    <v/>
    <v>Eden Sports &amp; Recreation Club (49105000)</v>
    <v>L</v>
    <v>JOBKEEPER PAYMENT</v>
    <v>92</v>
    <v>26</v>
    <v>BASEXCLUDED</v>
  </rv>
  <rv s="4">
    <v>0</v>
    <v>VALUE OF ASSETS DIS ADMIN</v>
    <v>20</v>
    <v>Layer</v>
    <v>5</v>
    <v>VALUE OF ASSETS DIS ADMIN</v>
    <v>14</v>
    <v>0</v>
    <v>49248000</v>
    <v>VALUE OF ASSETS DIS ADMIN</v>
    <v>Operation cost No GST</v>
    <v>Account</v>
    <v>8</v>
    <v>101785</v>
    <v/>
    <v>Eden Sports &amp; Recreation Club (49248000)</v>
    <v>L</v>
    <v>VALUE OF ASSETS DIS ADMIN</v>
    <v>92</v>
    <v>27</v>
    <v>EXEMPTEXPENSES</v>
  </rv>
  <rv s="4">
    <v>0</v>
    <v>INCOME TAX EXPENSE</v>
    <v>20</v>
    <v>Layer</v>
    <v>5</v>
    <v>INCOME TAX EXPENSE</v>
    <v>14</v>
    <v>0</v>
    <v>58000000</v>
    <v>INCOME TAX EXPENSE</v>
    <v>Operation cost No GST</v>
    <v>Account</v>
    <v>8</v>
    <v>101814</v>
    <v/>
    <v>Eden Sports &amp; Recreation Club (58000000)</v>
    <v>L</v>
    <v>INCOME TAX EXPENSE</v>
    <v>92</v>
    <v>28</v>
    <v>EXEMPTEXPENSES</v>
  </rv>
  <rv s="4">
    <v>0</v>
    <v>RENT PAYABLE    ADMIN</v>
    <v>20</v>
    <v>Layer</v>
    <v>5</v>
    <v>RENT PAYABLE    ADMIN</v>
    <v>14</v>
    <v>0</v>
    <v>49259000</v>
    <v>RENT PAYABLE    ADMIN</v>
    <v>Operation Cost GST</v>
    <v>Account</v>
    <v>8</v>
    <v>101794</v>
    <v/>
    <v>Eden Sports &amp; Recreation Club (49259000)</v>
    <v>L</v>
    <v>RENT PAYABLE    ADMIN</v>
    <v>92</v>
    <v>29</v>
    <v>BASEXCLUDED</v>
  </rv>
  <rv s="4">
    <v>0</v>
    <v>COMMISSION - OTHER  ADMIN</v>
    <v>4</v>
    <v>Layer</v>
    <v>5</v>
    <v>COMMISSION - OTHER  ADMIN</v>
    <v>14</v>
    <v>0</v>
    <v>49218002</v>
    <v>COMMISSION - OTHER  ADMIN</v>
    <v>Sales GST</v>
    <v>Account</v>
    <v>8</v>
    <v>101767</v>
    <v>TOTAL INCOME</v>
    <v>Eden Sports &amp; Recreation Club (49218002)</v>
    <v>L</v>
    <v>COMMISSION - OTHER  ADMIN</v>
    <v>92</v>
    <v>3</v>
    <v>INPUT</v>
  </rv>
  <rv s="4">
    <v>0</v>
    <v>MOTOR VEHICLE EXP ADMIN</v>
    <v>20</v>
    <v>Layer</v>
    <v>5</v>
    <v>MOTOR VEHICLE EXP ADMIN</v>
    <v>14</v>
    <v>0</v>
    <v>49244000</v>
    <v>MOTOR VEHICLE EXP ADMIN</v>
    <v>Operation Cost GST</v>
    <v>Account</v>
    <v>8</v>
    <v>101782</v>
    <v/>
    <v>Eden Sports &amp; Recreation Club (49244000)</v>
    <v>L</v>
    <v>MOTOR VEHICLE EXP ADMIN</v>
    <v>92</v>
    <v>6</v>
    <v>INPUT</v>
  </rv>
  <rv s="5">
    <v>0</v>
    <v>OVERHEAD EXPENSES OTHER</v>
    <v>4</v>
    <v>Layer</v>
    <v>5</v>
    <v>OVERHEAD EXPENSES OTHER</v>
    <v>17</v>
    <v>29</v>
    <v>ae255a4a-8285-4f05-9c63-68d4efc64f20</v>
    <v>Account</v>
    <v>8</v>
    <v>102030</v>
    <v>R</v>
    <v>OVERHEAD EXPENSES OTHER</v>
    <v>92</v>
    <v>20</v>
  </rv>
  <rv s="4">
    <v>0</v>
    <v>CASH DISCREPANCY PRO SHOP</v>
    <v>20</v>
    <v>Layer</v>
    <v>5</v>
    <v>CASH DISCREPANCY PRO SHOP</v>
    <v>14</v>
    <v>0</v>
    <v>39214000</v>
    <v>CASH DISCREPANCY PRO SHOP</v>
    <v>Operation cost No GST</v>
    <v>Account</v>
    <v>8</v>
    <v>101614</v>
    <v/>
    <v>Eden Sports &amp; Recreation Club (39214000)</v>
    <v>L</v>
    <v>CASH DISCREPANCY PRO SHOP</v>
    <v>92</v>
    <v>1</v>
    <v>EXEMPTEXPENSES</v>
  </rv>
  <rv s="4">
    <v>0</v>
    <v>CASH DISCREPANCY</v>
    <v>20</v>
    <v>Layer</v>
    <v>5</v>
    <v>CASH DISCREPANCY</v>
    <v>14</v>
    <v>0</v>
    <v>43214000</v>
    <v>CASH DISCREPANCY</v>
    <v>Operation cost No GST</v>
    <v>Account</v>
    <v>8</v>
    <v>101689</v>
    <v/>
    <v>Eden Sports &amp; Recreation Club (43214000)</v>
    <v>L</v>
    <v>CASH DISCREPANCY</v>
    <v>92</v>
    <v>2</v>
    <v>EXEMPTEXPENSES</v>
  </rv>
  <rv s="5">
    <v>0</v>
    <v>CASH DISCREPANCY</v>
    <v>4</v>
    <v>Layer</v>
    <v>5</v>
    <v>CASH DISCREPANCY</v>
    <v>17</v>
    <v>2</v>
    <v>9DDD991B-BD77-4FE7-BD20-05DF50443900</v>
    <v>Account</v>
    <v>8</v>
    <v>102014</v>
    <v>R</v>
    <v>CASH DISCREPANCY</v>
    <v>92</v>
    <v>1</v>
  </rv>
  <rv s="5">
    <v>0</v>
    <v>ADMIN EXPENSES</v>
    <v>4</v>
    <v>Layer</v>
    <v>5</v>
    <v>ADMIN EXPENSES</v>
    <v>17</v>
    <v>0</v>
    <v>D97348C4-207D-4A22-BB90-1691E860C06A</v>
    <v>Account</v>
    <v>8</v>
    <v>102019</v>
    <v>R</v>
    <v>ADMIN EXPENSES</v>
    <v>92</v>
    <v>22</v>
  </rv>
  <rv s="4">
    <v>0</v>
    <v>Bank Revaluations</v>
    <v>23</v>
    <v>Layer</v>
    <v>5</v>
    <v>Bank Revaluations</v>
    <v>14</v>
    <v>0</v>
    <v>497</v>
    <v>Bank account revaluations due for foreign exchange rate changes</v>
    <v/>
    <v>Account</v>
    <v>8</v>
    <v>101799</v>
    <v/>
    <v>Eden Sports &amp; Recreation Club (497)</v>
    <v>L</v>
    <v>Bank Revaluations</v>
    <v>92</v>
    <v>1</v>
    <v>BASEXCLUDED</v>
  </rv>
  <rv s="5">
    <v>0</v>
    <v>Realised foreign currency gains and losses</v>
    <v>4</v>
    <v>Layer</v>
    <v>5</v>
    <v>Realised foreign currency gains and losses</v>
    <v>17</v>
    <v>1</v>
    <v>EXP.FOR.RGL</v>
    <v>Account</v>
    <v>8</v>
    <v>101455</v>
    <v>R</v>
    <v>Realised foreign currency gains and losses</v>
    <v>92</v>
    <v>2</v>
  </rv>
  <rv s="5">
    <v>0</v>
    <v>Unrealised foreign currency gains and losses</v>
    <v>4</v>
    <v>Layer</v>
    <v>5</v>
    <v>Unrealised foreign currency gains and losses</v>
    <v>17</v>
    <v>1</v>
    <v>EXP.FOR.UGL</v>
    <v>Account</v>
    <v>8</v>
    <v>101456</v>
    <v>R</v>
    <v>Unrealised foreign currency gains and losses</v>
    <v>92</v>
    <v>3</v>
  </rv>
  <rv s="5">
    <v>0</v>
    <v>Foreign currency gains and losses</v>
    <v>4</v>
    <v>Layer</v>
    <v>5</v>
    <v>Foreign currency gains and losses</v>
    <v>17</v>
    <v>3</v>
    <v>EXP.FOR</v>
    <v>Account</v>
    <v>8</v>
    <v>101454</v>
    <v>R</v>
    <v>Foreign currency gains and losses</v>
    <v>92</v>
    <v>17</v>
  </rv>
  <rv s="4">
    <v>0</v>
    <v>DEPRECIATION P.MACH</v>
    <v>20</v>
    <v>Layer</v>
    <v>5</v>
    <v>DEPRECIATION P.MACH</v>
    <v>14</v>
    <v>0</v>
    <v>20222000</v>
    <v>DEPRECIATION P.MACH</v>
    <v>Depreciation P&amp;L</v>
    <v>Account</v>
    <v>8</v>
    <v>101543</v>
    <v/>
    <v>Eden Sports &amp; Recreation Club (20222000)</v>
    <v>L</v>
    <v>DEPRECIATION P.MACH</v>
    <v>92</v>
    <v>8</v>
    <v>BASEXCLUDED</v>
  </rv>
  <rv s="4">
    <v>0</v>
    <v>DEPRECIATION BUILDING</v>
    <v>20</v>
    <v>Layer</v>
    <v>5</v>
    <v>DEPRECIATION BUILDING</v>
    <v>14</v>
    <v>0</v>
    <v>43222001</v>
    <v>DEPRECIATION BUILDING</v>
    <v>Depreciation P&amp;L</v>
    <v>Account</v>
    <v>8</v>
    <v>101695</v>
    <v/>
    <v>Eden Sports &amp; Recreation Club (43222001)</v>
    <v>L</v>
    <v>DEPRECIATION BUILDING</v>
    <v>92</v>
    <v>5</v>
    <v>BASEXCLUDED</v>
  </rv>
  <rv s="4">
    <v>0</v>
    <v>DEP. CARTS PS GREENS</v>
    <v>20</v>
    <v>Layer</v>
    <v>5</v>
    <v>DEP. CARTS PS GREENS</v>
    <v>14</v>
    <v>0</v>
    <v>39222100</v>
    <v>DEP. CARTS PS GREENS</v>
    <v>Depreciation P&amp;L</v>
    <v>Account</v>
    <v>8</v>
    <v>101615</v>
    <v/>
    <v>Eden Sports &amp; Recreation Club (39222100)</v>
    <v>L</v>
    <v>DEP. CARTS PS GREENS</v>
    <v>92</v>
    <v>4</v>
    <v>BASEXCLUDED</v>
  </rv>
  <rv s="4">
    <v>0</v>
    <v>DEP. PLANT &amp; EQUIP</v>
    <v>20</v>
    <v>Layer</v>
    <v>5</v>
    <v>DEP. PLANT &amp; EQUIP</v>
    <v>14</v>
    <v>0</v>
    <v>43222000</v>
    <v>DEP. PLANT &amp; EQUIP</v>
    <v>Depreciation P&amp;L</v>
    <v>Account</v>
    <v>8</v>
    <v>101694</v>
    <v/>
    <v>Eden Sports &amp; Recreation Club (43222000)</v>
    <v>L</v>
    <v>DEP. PLANT &amp; EQUIP</v>
    <v>92</v>
    <v>7</v>
    <v>BASEXCLUDED</v>
  </rv>
  <rv s="4">
    <v>0</v>
    <v>DEPRECIATION CATERING</v>
    <v>20</v>
    <v>Layer</v>
    <v>5</v>
    <v>DEPRECIATION CATERING</v>
    <v>14</v>
    <v>0</v>
    <v>30222000</v>
    <v>DEPRECIATION CATERING</v>
    <v>Depreciation P&amp;L</v>
    <v>Account</v>
    <v>8</v>
    <v>101585</v>
    <v/>
    <v>Eden Sports &amp; Recreation Club (30222000)</v>
    <v>L</v>
    <v>DEPRECIATION CATERING</v>
    <v>92</v>
    <v>1</v>
    <v>BASEXCLUDED</v>
  </rv>
  <rv s="4">
    <v>0</v>
    <v>LEASE AMORTISATION -</v>
    <v>20</v>
    <v>Layer</v>
    <v>5</v>
    <v>LEASE AMORTISATION -</v>
    <v>14</v>
    <v>0</v>
    <v>43222002</v>
    <v>LEASE AMORTISATION -</v>
    <v>Depreciation P&amp;L</v>
    <v>Account</v>
    <v>8</v>
    <v>101696</v>
    <v/>
    <v>Eden Sports &amp; Recreation Club (43222002)</v>
    <v>L</v>
    <v>LEASE AMORTISATION -</v>
    <v>92</v>
    <v>6</v>
    <v>EXEMPTEXPENSES</v>
  </rv>
  <rv s="4">
    <v>0</v>
    <v>DEP. PLANT &amp; FITT   ADMIN</v>
    <v>20</v>
    <v>Layer</v>
    <v>5</v>
    <v>DEP. PLANT &amp; FITT   ADMIN</v>
    <v>14</v>
    <v>0</v>
    <v>49222000</v>
    <v>DEP. PLANT &amp; FITT   ADMIN</v>
    <v>Depreciation P&amp;L</v>
    <v>Account</v>
    <v>8</v>
    <v>101769</v>
    <v/>
    <v>Eden Sports &amp; Recreation Club (49222000)</v>
    <v>L</v>
    <v>DEP. PLANT &amp; FITT   ADMIN</v>
    <v>92</v>
    <v>3</v>
    <v>BASEXCLUDED</v>
  </rv>
  <rv s="4">
    <v>0</v>
    <v>LEASE AMORT. PM</v>
    <v>20</v>
    <v>Layer</v>
    <v>5</v>
    <v>LEASE AMORT. PM</v>
    <v>14</v>
    <v>0</v>
    <v>20222002</v>
    <v>LEASE AMORT. PM</v>
    <v>Depreciation P&amp;L</v>
    <v>Account</v>
    <v>8</v>
    <v>101544</v>
    <v/>
    <v>Eden Sports &amp; Recreation Club (20222002)</v>
    <v>L</v>
    <v>LEASE AMORT. PM</v>
    <v>92</v>
    <v>2</v>
    <v>EXEMPTEXPENSES</v>
  </rv>
  <rv s="4">
    <v>0</v>
    <v>DEPRECIATION BAR</v>
    <v>20</v>
    <v>Layer</v>
    <v>5</v>
    <v>DEPRECIATION BAR</v>
    <v>14</v>
    <v>0</v>
    <v>10222000</v>
    <v>DEPRECIATION BAR</v>
    <v>Depreciation P&amp;L</v>
    <v>Account</v>
    <v>8</v>
    <v>101497</v>
    <v/>
    <v>Eden Sports &amp; Recreation Club (10222000)</v>
    <v>L</v>
    <v>DEPRECIATION BAR</v>
    <v>92</v>
    <v>9</v>
    <v>BASEXCLUDED</v>
  </rv>
  <rv s="4">
    <v>0</v>
    <v>LEASE AMORTISATION  ADMIN</v>
    <v>20</v>
    <v>Layer</v>
    <v>5</v>
    <v>LEASE AMORTISATION  ADMIN</v>
    <v>14</v>
    <v>0</v>
    <v>49222002</v>
    <v>LEASE AMORTISATION  ADMIN</v>
    <v>Depreciation P&amp;L</v>
    <v>Account</v>
    <v>8</v>
    <v>101770</v>
    <v/>
    <v>Eden Sports &amp; Recreation Club (49222002)</v>
    <v>L</v>
    <v>LEASE AMORTISATION  ADMIN</v>
    <v>92</v>
    <v>10</v>
    <v>EXEMPTEXPENSES</v>
  </rv>
  <rv s="4">
    <v>0</v>
    <v>LEASE AMORTISATION - GREE</v>
    <v>20</v>
    <v>Layer</v>
    <v>5</v>
    <v>LEASE AMORTISATION - GREE</v>
    <v>14</v>
    <v>0</v>
    <v>40238000</v>
    <v>LEASE AMORTISATION - GREE</v>
    <v>Depreciation P&amp;L</v>
    <v>Account</v>
    <v>8</v>
    <v>101647</v>
    <v/>
    <v>Eden Sports &amp; Recreation Club (40238000)</v>
    <v>L</v>
    <v>LEASE AMORTISATION - GREE</v>
    <v>92</v>
    <v>11</v>
    <v>EXEMPTEXPENSES</v>
  </rv>
  <rv s="4">
    <v>0</v>
    <v>DEPRECIATION TAB</v>
    <v>20</v>
    <v>Layer</v>
    <v>5</v>
    <v>DEPRECIATION TAB</v>
    <v>14</v>
    <v>0</v>
    <v>1222000</v>
    <v>DEPRECIATION TAB</v>
    <v>Depreciation P&amp;L</v>
    <v>Account</v>
    <v>8</v>
    <v>101525</v>
    <v/>
    <v>Eden Sports &amp; Recreation Club (1222000)</v>
    <v>L</v>
    <v>DEPRECIATION TAB</v>
    <v>92</v>
    <v>12</v>
    <v>BASEXCLUDED</v>
  </rv>
  <rv s="4">
    <v>0</v>
    <v>DEP &amp; AMORT P &amp; EQU GREEN</v>
    <v>20</v>
    <v>Layer</v>
    <v>5</v>
    <v>DEP &amp; AMORT P &amp; EQU GREEN</v>
    <v>14</v>
    <v>0</v>
    <v>40222000</v>
    <v>DEP &amp; AMORT P &amp; EQU GREEN</v>
    <v>Depreciation P&amp;L</v>
    <v>Account</v>
    <v>8</v>
    <v>101644</v>
    <v/>
    <v>Eden Sports &amp; Recreation Club (40222000)</v>
    <v>L</v>
    <v>DEP &amp; AMORT P &amp; EQU GREEN</v>
    <v>92</v>
    <v>13</v>
    <v>BASEXCLUDED</v>
  </rv>
  <rv s="4">
    <v>0</v>
    <v>DEPRECIATION KENO</v>
    <v>20</v>
    <v>Layer</v>
    <v>5</v>
    <v>DEPRECIATION KENO</v>
    <v>14</v>
    <v>0</v>
    <v>222000</v>
    <v>DEPRECIATION KENO</v>
    <v>Depreciation P&amp;L</v>
    <v>Account</v>
    <v>8</v>
    <v>101552</v>
    <v/>
    <v>Eden Sports &amp; Recreation Club (222000)</v>
    <v>L</v>
    <v>DEPRECIATION KENO</v>
    <v>92</v>
    <v>14</v>
    <v>BASEXCLUDED</v>
  </rv>
  <rv s="5">
    <v>0</v>
    <v>Profit and Loss</v>
    <v>4</v>
    <v>Layer</v>
    <v>5</v>
    <v>Profit and Loss</v>
    <v>17</v>
    <v>1</v>
    <v>PL</v>
    <v>Account</v>
    <v>8</v>
    <v>8050</v>
    <v>R</v>
    <v>Profit and Loss</v>
    <v>92</v>
    <v>1</v>
  </rv>
  <rv s="5">
    <v>0</v>
    <v>Profit before tax</v>
    <v>4</v>
    <v>Layer</v>
    <v>5</v>
    <v>Profit before tax</v>
    <v>17</v>
    <v>2</v>
    <v>PBT</v>
    <v>Account</v>
    <v>8</v>
    <v>101467</v>
    <v>R</v>
    <v>Profit before tax</v>
    <v>88</v>
    <v>1</v>
  </rv>
  <rv s="4">
    <v>0</v>
    <v>INTEREST PAYABLE    ADMIN</v>
    <v>20</v>
    <v>Layer</v>
    <v>5</v>
    <v>INTEREST PAYABLE    ADMIN</v>
    <v>14</v>
    <v>0</v>
    <v>49236001</v>
    <v>INTEREST PAYABLE    ADMIN</v>
    <v>Operating Cost NO GST</v>
    <v>Account</v>
    <v>8</v>
    <v>101779</v>
    <v/>
    <v>Eden Sports &amp; Recreation Club (49236001)</v>
    <v>L</v>
    <v>INTEREST PAYABLE    ADMIN</v>
    <v>92</v>
    <v>1</v>
    <v>BASEXCLUDED</v>
  </rv>
  <rv s="4">
    <v>0</v>
    <v>INT. PAYABLE LEASES ADMIN</v>
    <v>20</v>
    <v>Layer</v>
    <v>5</v>
    <v>INT. PAYABLE LEASES ADMIN</v>
    <v>14</v>
    <v>0</v>
    <v>49236002</v>
    <v>INT. PAYABLE LEASES ADMIN</v>
    <v>Operating Costs GST</v>
    <v>Account</v>
    <v>8</v>
    <v>101780</v>
    <v/>
    <v>Eden Sports &amp; Recreation Club (49236002)</v>
    <v>L</v>
    <v>INT. PAYABLE LEASES ADMIN</v>
    <v>92</v>
    <v>2</v>
    <v>BASEXCLUDED</v>
  </rv>
  <rv s="5">
    <v>0</v>
    <v>BANK CHARGES</v>
    <v>4</v>
    <v>Layer</v>
    <v>5</v>
    <v>BANK CHARGES</v>
    <v>17</v>
    <v>0</v>
    <v>589A0D59-2D72-441D-BCAA-F10E249AF4D9</v>
    <v>Account</v>
    <v>8</v>
    <v>102020</v>
    <v>R</v>
    <v>BANK CHARGES</v>
    <v>92</v>
    <v>3</v>
  </rv>
  <rv s="5">
    <v>0</v>
    <v>Operating Profit</v>
    <v>4</v>
    <v>Layer</v>
    <v>5</v>
    <v>Operating Profit</v>
    <v>17</v>
    <v>9</v>
    <v>GP</v>
    <v>Account</v>
    <v>8</v>
    <v>101457</v>
    <v>R</v>
    <v>Operating Profit</v>
    <v>88</v>
    <v>1</v>
  </rv>
  <rv s="7">
    <v>#VALUE!</v>
    <v>Prohibited</v>
    <v>No member found for hierarchy 'Account' and member code '0'</v>
  </rv>
  <rv s="4">
    <v>0</v>
    <v>POWER H &amp; L - GAS CAT</v>
    <v>20</v>
    <v>Layer</v>
    <v>5</v>
    <v>POWER H &amp; L - GAS CAT</v>
    <v>14</v>
    <v>0</v>
    <v>30232002</v>
    <v>POWER H &amp; L - GAS CAT</v>
    <v>Operation Cost GST</v>
    <v>Account</v>
    <v>8</v>
    <v>101586</v>
    <v/>
    <v>Eden Sports &amp; Recreation Club (30232002)</v>
    <v>L</v>
    <v>POWER H &amp; L - GAS CAT</v>
    <v>92</v>
    <v>1</v>
    <v>INPUT</v>
  </rv>
  <rv s="4">
    <v>0</v>
    <v>POWER H &amp; L - ELEC GREENS</v>
    <v>20</v>
    <v>Layer</v>
    <v>5</v>
    <v>POWER H &amp; L - ELEC GREENS</v>
    <v>14</v>
    <v>0</v>
    <v>40232001</v>
    <v>POWER H &amp; L - ELEC GREENS</v>
    <v>Operation Cost GST</v>
    <v>Account</v>
    <v>8</v>
    <v>101645</v>
    <v/>
    <v>Eden Sports &amp; Recreation Club (40232001)</v>
    <v>L</v>
    <v>POWER H &amp; L - ELEC GREENS</v>
    <v>92</v>
    <v>2</v>
    <v>INPUT</v>
  </rv>
  <rv s="8">
    <v>0</v>
    <v>NAB Savings</v>
    <v>20</v>
    <v>Layer</v>
    <v>5</v>
    <v>NAB Savings</v>
    <v>25</v>
    <v>0</v>
    <v>80707500</v>
    <v>Bank</v>
    <v>Account</v>
    <v>8</v>
    <v>101936</v>
    <v/>
    <v>Eden Sports &amp; Recreation Club (80707500)</v>
    <v>L</v>
    <v>NAB Savings</v>
    <v>92</v>
    <v>6</v>
    <v>BASEXCLUDED</v>
  </rv>
  <rv s="8">
    <v>0</v>
    <v>KENO NAB</v>
    <v>20</v>
    <v>Layer</v>
    <v>5</v>
    <v>KENO NAB</v>
    <v>25</v>
    <v>0</v>
    <v>80707600</v>
    <v>Bank</v>
    <v>Account</v>
    <v>8</v>
    <v>101937</v>
    <v/>
    <v>Eden Sports &amp; Recreation Club (80707600)</v>
    <v>L</v>
    <v>KENO NAB</v>
    <v>92</v>
    <v>5</v>
    <v>BASEXCLUDED</v>
  </rv>
  <rv s="8">
    <v>0</v>
    <v>TAB NAB</v>
    <v>20</v>
    <v>Layer</v>
    <v>5</v>
    <v>TAB NAB</v>
    <v>25</v>
    <v>0</v>
    <v>80707700</v>
    <v>Bank</v>
    <v>Account</v>
    <v>8</v>
    <v>101938</v>
    <v/>
    <v>Eden Sports &amp; Recreation Club (80707700)</v>
    <v>L</v>
    <v>TAB NAB</v>
    <v>92</v>
    <v>4</v>
    <v>BASEXCLUDED</v>
  </rv>
  <rv s="8">
    <v>0</v>
    <v>NAB Main Account</v>
    <v>20</v>
    <v>Layer</v>
    <v>5</v>
    <v>NAB Main Account</v>
    <v>25</v>
    <v>0</v>
    <v>80707000</v>
    <v>Bank</v>
    <v>Account</v>
    <v>8</v>
    <v>101933</v>
    <v/>
    <v>Eden Sports &amp; Recreation Club (80707000)</v>
    <v>L</v>
    <v>NAB Main Account</v>
    <v>92</v>
    <v>10</v>
    <v>BASEXCLUDED</v>
  </rv>
  <rv s="8">
    <v>0</v>
    <v>Com Bank</v>
    <v>20</v>
    <v>Layer</v>
    <v>5</v>
    <v>Com Bank</v>
    <v>25</v>
    <v>0</v>
    <v>80705000</v>
    <v>Bank</v>
    <v>Account</v>
    <v>8</v>
    <v>101924</v>
    <v/>
    <v>Eden Sports &amp; Recreation Club (80705000)</v>
    <v>L</v>
    <v>Com Bank</v>
    <v>92</v>
    <v>21</v>
    <v>BASEXCLUDED</v>
  </rv>
  <rv s="8">
    <v>0</v>
    <v>Eden Pro Shop Account</v>
    <v>20</v>
    <v>Layer</v>
    <v>5</v>
    <v>Eden Pro Shop Account</v>
    <v>25</v>
    <v>0</v>
    <v>80707002</v>
    <v>Bank</v>
    <v>Account</v>
    <v>8</v>
    <v>101935</v>
    <v/>
    <v>Eden Sports &amp; Recreation Club (80707002)</v>
    <v>L</v>
    <v>Eden Pro Shop Account</v>
    <v>92</v>
    <v>9</v>
    <v>BASEXCLUDED</v>
  </rv>
  <rv s="4">
    <v>0</v>
    <v>NAB Opening Rec Items</v>
    <v>20</v>
    <v>Layer</v>
    <v>5</v>
    <v>NAB Opening Rec Items</v>
    <v>14</v>
    <v>0</v>
    <v>80707001</v>
    <v>NAB Opening Rec Items</v>
    <v>Working Capital</v>
    <v>Account</v>
    <v>8</v>
    <v>101934</v>
    <v/>
    <v>Eden Sports &amp; Recreation Club (80707001)</v>
    <v>L</v>
    <v>NAB Opening Rec Items</v>
    <v>92</v>
    <v>1</v>
    <v>BASEXCLUDED</v>
  </rv>
  <rv s="4">
    <v>0</v>
    <v>NAB CAPITAL WORKS</v>
    <v>20</v>
    <v>Layer</v>
    <v>5</v>
    <v>NAB CAPITAL WORKS</v>
    <v>14</v>
    <v>0</v>
    <v>85810000</v>
    <v>NAB CAPITAL WORKS</v>
    <v>Finance Arrangements</v>
    <v>Account</v>
    <v>8</v>
    <v>101965</v>
    <v/>
    <v>Eden Sports &amp; Recreation Club (85810000)</v>
    <v>L</v>
    <v>NAB CAPITAL WORKS</v>
    <v>92</v>
    <v>2</v>
    <v>BASEXCLUDED</v>
  </rv>
  <rv s="8">
    <v>0</v>
    <v>Bank Borrowings</v>
    <v>20</v>
    <v>Layer</v>
    <v>5</v>
    <v>Bank Borrowings</v>
    <v>25</v>
    <v>0</v>
    <v>85800000</v>
    <v>Bank</v>
    <v>Account</v>
    <v>8</v>
    <v>101942</v>
    <v/>
    <v>Eden Sports &amp; Recreation Club (85800000)</v>
    <v>L</v>
    <v>Bank Borrowings</v>
    <v>92</v>
    <v>3</v>
    <v>BASEXCLUDED</v>
  </rv>
  <rv s="8">
    <v>0</v>
    <v>PCIE ACCOUNT</v>
    <v>20</v>
    <v>Layer</v>
    <v>5</v>
    <v>PCIE ACCOUNT</v>
    <v>25</v>
    <v>0</v>
    <v>80706500</v>
    <v>Bank</v>
    <v>Account</v>
    <v>8</v>
    <v>101932</v>
    <v/>
    <v>Eden Sports &amp; Recreation Club (80706500)</v>
    <v>L</v>
    <v>PCIE ACCOUNT</v>
    <v>92</v>
    <v>7</v>
    <v>BASEXCLUDED</v>
  </rv>
  <rv s="8">
    <v>0</v>
    <v>BANK REBATE ACCOUNT</v>
    <v>20</v>
    <v>Layer</v>
    <v>5</v>
    <v>BANK REBATE ACCOUNT</v>
    <v>25</v>
    <v>0</v>
    <v>80706000</v>
    <v>Bank</v>
    <v>Account</v>
    <v>8</v>
    <v>101931</v>
    <v/>
    <v>Eden Sports &amp; Recreation Club (80706000)</v>
    <v>L</v>
    <v>BANK REBATE ACCOUNT</v>
    <v>92</v>
    <v>8</v>
    <v>BASEXCLUDED</v>
  </rv>
  <rv s="8">
    <v>0</v>
    <v>INVESTMENT Safe Custody A</v>
    <v>20</v>
    <v>Layer</v>
    <v>5</v>
    <v>INVESTMENT Safe Custody A</v>
    <v>25</v>
    <v>0</v>
    <v>70502001</v>
    <v>Bank</v>
    <v>Account</v>
    <v>8</v>
    <v>101911</v>
    <v/>
    <v>Eden Sports &amp; Recreation Club (70502001)</v>
    <v>L</v>
    <v>INVESTMENT Safe Custody A</v>
    <v>92</v>
    <v>11</v>
    <v>BASEXCLUDED</v>
  </rv>
  <rv s="8">
    <v>0</v>
    <v>INVESTMENT @ BANK PROV AC</v>
    <v>20</v>
    <v>Layer</v>
    <v>5</v>
    <v>INVESTMENT @ BANK PROV AC</v>
    <v>25</v>
    <v>0</v>
    <v>70502000</v>
    <v>Bank</v>
    <v>Account</v>
    <v>8</v>
    <v>101910</v>
    <v/>
    <v>Eden Sports &amp; Recreation Club (70502000)</v>
    <v>L</v>
    <v>INVESTMENT @ BANK PROV AC</v>
    <v>92</v>
    <v>12</v>
    <v>BASEXCLUDED</v>
  </rv>
  <rv s="8">
    <v>0</v>
    <v>INVESTMENT @ BANK X PAM</v>
    <v>20</v>
    <v>Layer</v>
    <v>5</v>
    <v>INVESTMENT @ BANK X PAM</v>
    <v>25</v>
    <v>0</v>
    <v>70502002</v>
    <v>Bank</v>
    <v>Account</v>
    <v>8</v>
    <v>101912</v>
    <v/>
    <v>Eden Sports &amp; Recreation Club (70502002)</v>
    <v>L</v>
    <v>INVESTMENT @ BANK X PAM</v>
    <v>92</v>
    <v>13</v>
    <v>BASEXCLUDED</v>
  </rv>
  <rv s="8">
    <v>0</v>
    <v>Term Deposit - 0626475005</v>
    <v>20</v>
    <v>Layer</v>
    <v>5</v>
    <v>Term Deposit - 0626475005</v>
    <v>25</v>
    <v>0</v>
    <v>70503000</v>
    <v>Bank</v>
    <v>Account</v>
    <v>8</v>
    <v>101913</v>
    <v/>
    <v>Eden Sports &amp; Recreation Club (70503000)</v>
    <v>L</v>
    <v>Term Deposit - 0626475005</v>
    <v>92</v>
    <v>14</v>
    <v>BASEXCLUDED</v>
  </rv>
  <rv s="8">
    <v>0</v>
    <v>Eden Card</v>
    <v>20</v>
    <v>Layer</v>
    <v>5</v>
    <v>Eden Card</v>
    <v>25</v>
    <v>0</v>
    <v>80705780</v>
    <v>Bank</v>
    <v>Account</v>
    <v>8</v>
    <v>101930</v>
    <v/>
    <v>Eden Sports &amp; Recreation Club (80705780)</v>
    <v>L</v>
    <v>Eden Card</v>
    <v>92</v>
    <v>16</v>
    <v>BASEXCLUDED</v>
  </rv>
  <rv s="8">
    <v>0</v>
    <v>Bruce Mastercard</v>
    <v>20</v>
    <v>Layer</v>
    <v>5</v>
    <v>Bruce Mastercard</v>
    <v>25</v>
    <v>0</v>
    <v>80705770</v>
    <v>Bank</v>
    <v>Account</v>
    <v>8</v>
    <v>101929</v>
    <v/>
    <v>Eden Sports &amp; Recreation Club (80705770)</v>
    <v>L</v>
    <v>Bruce Mastercard</v>
    <v>92</v>
    <v>17</v>
    <v>BASEXCLUDED</v>
  </rv>
  <rv s="8">
    <v>0</v>
    <v>Andrew Mastercard</v>
    <v>20</v>
    <v>Layer</v>
    <v>5</v>
    <v>Andrew Mastercard</v>
    <v>25</v>
    <v>0</v>
    <v>80705760</v>
    <v>Bank</v>
    <v>Account</v>
    <v>8</v>
    <v>101928</v>
    <v/>
    <v>Eden Sports &amp; Recreation Club (80705760)</v>
    <v>L</v>
    <v>Andrew Mastercard</v>
    <v>92</v>
    <v>18</v>
    <v>BASEXCLUDED</v>
  </rv>
  <rv s="8">
    <v>0</v>
    <v>Bank - Line of Credit</v>
    <v>20</v>
    <v>Layer</v>
    <v>5</v>
    <v>Bank - Line of Credit</v>
    <v>25</v>
    <v>0</v>
    <v>80705750</v>
    <v>Bank</v>
    <v>Account</v>
    <v>8</v>
    <v>101927</v>
    <v/>
    <v>Eden Sports &amp; Recreation Club (80705750)</v>
    <v>L</v>
    <v>Bank - Line of Credit</v>
    <v>92</v>
    <v>19</v>
    <v>BASEXCLUDED</v>
  </rv>
  <rv s="8">
    <v>0</v>
    <v>TAB BANK ACCOUNT</v>
    <v>20</v>
    <v>Layer</v>
    <v>5</v>
    <v>TAB BANK ACCOUNT</v>
    <v>25</v>
    <v>0</v>
    <v>80705550</v>
    <v>Bank</v>
    <v>Account</v>
    <v>8</v>
    <v>101926</v>
    <v/>
    <v>Eden Sports &amp; Recreation Club (80705550)</v>
    <v>L</v>
    <v>TAB BANK ACCOUNT</v>
    <v>92</v>
    <v>20</v>
    <v>BASEXCLUDED</v>
  </rv>
  <rv s="8">
    <v>0</v>
    <v>KENO BANK ACCOUNT</v>
    <v>20</v>
    <v>Layer</v>
    <v>5</v>
    <v>KENO BANK ACCOUNT</v>
    <v>25</v>
    <v>0</v>
    <v>80705500</v>
    <v>Bank</v>
    <v>Account</v>
    <v>8</v>
    <v>101925</v>
    <v/>
    <v>Eden Sports &amp; Recreation Club (80705500)</v>
    <v>L</v>
    <v>KENO BANK ACCOUNT</v>
    <v>92</v>
    <v>22</v>
    <v>BASEXCLUDED</v>
  </rv>
  <rv s="8">
    <v>0</v>
    <v>ESRC Credit card_2816</v>
    <v>20</v>
    <v>Layer</v>
    <v>5</v>
    <v>ESRC Credit card_2816</v>
    <v>25</v>
    <v>0</v>
    <v>80705790</v>
    <v>Bank</v>
    <v>Account</v>
    <v>8</v>
    <v>101971</v>
    <v/>
    <v>Eden Sports &amp; Recreation Club (80705790)</v>
    <v>L</v>
    <v>ESRC Credit card_2816</v>
    <v>92</v>
    <v>15</v>
    <v>BASEXCLUDED</v>
  </rv>
  <rv s="5">
    <v>0</v>
    <v>CASH AND CASH EQUIVALENTS</v>
    <v>4</v>
    <v>Layer</v>
    <v>5</v>
    <v>CASH AND CASH EQUIVALENTS</v>
    <v>17</v>
    <v>6</v>
    <v>5e41b319-3bc6-42fa-8ee0-017dcf979eff</v>
    <v>Account</v>
    <v>8</v>
    <v>102038</v>
    <v>R</v>
    <v>CASH AND CASH EQUIVALENTS</v>
    <v>92</v>
    <v>2</v>
  </rv>
  <rv s="4">
    <v>0</v>
    <v>CASH SAFE</v>
    <v>20</v>
    <v>Layer</v>
    <v>5</v>
    <v>CASH SAFE</v>
    <v>14</v>
    <v>0</v>
    <v>65100000</v>
    <v>CASH SAFE</v>
    <v>Working Capital</v>
    <v>Account</v>
    <v>8</v>
    <v>101881</v>
    <v/>
    <v>Eden Sports &amp; Recreation Club (65100000)</v>
    <v>L</v>
    <v>CASH SAFE</v>
    <v>92</v>
    <v>5</v>
    <v>BASEXCLUDED</v>
  </rv>
  <rv s="4">
    <v>0</v>
    <v>PETTY CASH - . CLUB</v>
    <v>20</v>
    <v>Layer</v>
    <v>5</v>
    <v>PETTY CASH - . CLUB</v>
    <v>14</v>
    <v>0</v>
    <v>65120000</v>
    <v>PETTY CASH - . CLUB</v>
    <v>Working Capital</v>
    <v>Account</v>
    <v>8</v>
    <v>101883</v>
    <v/>
    <v>Eden Sports &amp; Recreation Club (65120000)</v>
    <v>L</v>
    <v>PETTY CASH - . CLUB</v>
    <v>92</v>
    <v>4</v>
    <v>BASEXCLUDED</v>
  </rv>
  <rv s="4">
    <v>0</v>
    <v>ATM - COUNTRY CLUB</v>
    <v>20</v>
    <v>Layer</v>
    <v>5</v>
    <v>ATM - COUNTRY CLUB</v>
    <v>14</v>
    <v>0</v>
    <v>60281501</v>
    <v>ATM - COUNTRY CLUB</v>
    <v>Working Capital</v>
    <v>Account</v>
    <v>8</v>
    <v>101855</v>
    <v/>
    <v>Eden Sports &amp; Recreation Club (60281501)</v>
    <v>L</v>
    <v>ATM - COUNTRY CLUB</v>
    <v>88</v>
    <v>1</v>
    <v>BASEXCLUDED</v>
  </rv>
  <rv s="4">
    <v>0</v>
    <v>CASH DEPOSIT   TAB</v>
    <v>20</v>
    <v>Layer</v>
    <v>5</v>
    <v>CASH DEPOSIT   TAB</v>
    <v>14</v>
    <v>0</v>
    <v>65138000</v>
    <v>CASH DEPOSIT   TAB</v>
    <v>Working Capital</v>
    <v>Account</v>
    <v>8</v>
    <v>101885</v>
    <v/>
    <v>Eden Sports &amp; Recreation Club (65138000)</v>
    <v>L</v>
    <v>CASH DEPOSIT   TAB</v>
    <v>92</v>
    <v>2</v>
    <v>BASEXCLUDED</v>
  </rv>
  <rv s="4">
    <v>0</v>
    <v>CASH P. MACHINES-ALL SITE</v>
    <v>20</v>
    <v>Layer</v>
    <v>5</v>
    <v>CASH P. MACHINES-ALL SITE</v>
    <v>14</v>
    <v>0</v>
    <v>65134000</v>
    <v>CASH P. MACHINES-ALL SITE</v>
    <v>Working Capital</v>
    <v>Account</v>
    <v>8</v>
    <v>101884</v>
    <v/>
    <v>Eden Sports &amp; Recreation Club (65134000)</v>
    <v>L</v>
    <v>CASH P. MACHINES-ALL SITE</v>
    <v>92</v>
    <v>3</v>
    <v>BASEXCLUDED</v>
  </rv>
  <rv s="4">
    <v>0</v>
    <v>CASH SAFE - PRO SHOP</v>
    <v>20</v>
    <v>Layer</v>
    <v>5</v>
    <v>CASH SAFE - PRO SHOP</v>
    <v>14</v>
    <v>0</v>
    <v>65111000</v>
    <v>CASH SAFE - PRO SHOP</v>
    <v>Working Capital</v>
    <v>Account</v>
    <v>8</v>
    <v>101882</v>
    <v/>
    <v>Eden Sports &amp; Recreation Club (65111000)</v>
    <v>L</v>
    <v>CASH SAFE - PRO SHOP</v>
    <v>92</v>
    <v>6</v>
    <v>BASEXCLUDED</v>
  </rv>
  <rv s="5">
    <v>0</v>
    <v>STOCK</v>
    <v>4</v>
    <v>Layer</v>
    <v>5</v>
    <v>STOCK</v>
    <v>17</v>
    <v>3</v>
    <v>2537cdac-f8cb-4893-a9a6-ed0920177832</v>
    <v>Account</v>
    <v>8</v>
    <v>102037</v>
    <v>R</v>
    <v>STOCK</v>
    <v>92</v>
    <v>1</v>
  </rv>
  <rv s="4">
    <v>0</v>
    <v>STOCK PRO SHOP</v>
    <v>20</v>
    <v>Layer</v>
    <v>5</v>
    <v>STOCK PRO SHOP</v>
    <v>14</v>
    <v>0</v>
    <v>65250000</v>
    <v>STOCK PRO SHOP</v>
    <v>Working Capital</v>
    <v>Account</v>
    <v>8</v>
    <v>101889</v>
    <v/>
    <v>Eden Sports &amp; Recreation Club (65250000)</v>
    <v>L</v>
    <v>STOCK PRO SHOP</v>
    <v>92</v>
    <v>1</v>
    <v>BASEXCLUDED</v>
  </rv>
  <rv s="4">
    <v>0</v>
    <v>STOCK CATERING ALL SITES</v>
    <v>20</v>
    <v>Layer</v>
    <v>5</v>
    <v>STOCK CATERING ALL SITES</v>
    <v>14</v>
    <v>0</v>
    <v>65230000</v>
    <v>STOCK CATERING ALL SITES</v>
    <v>Working Capital</v>
    <v>Account</v>
    <v>8</v>
    <v>101888</v>
    <v/>
    <v>Eden Sports &amp; Recreation Club (65230000)</v>
    <v>L</v>
    <v>STOCK CATERING ALL SITES</v>
    <v>92</v>
    <v>2</v>
    <v>BASEXCLUDED</v>
  </rv>
  <rv s="4">
    <v>0</v>
    <v>Stock All Bars</v>
    <v>20</v>
    <v>Layer</v>
    <v>5</v>
    <v>Stock All Bars</v>
    <v>14</v>
    <v>0</v>
    <v>65210000</v>
    <v>Stock All Bars</v>
    <v>Working Capital</v>
    <v>Account</v>
    <v>8</v>
    <v>101887</v>
    <v/>
    <v>Eden Sports &amp; Recreation Club (65210000)</v>
    <v>L</v>
    <v>Stock All Bars</v>
    <v>92</v>
    <v>3</v>
    <v>BASEXCLUDED</v>
  </rv>
  <rv s="5">
    <v>0</v>
    <v>TRADE AND OTHER RECEIVABLES</v>
    <v>4</v>
    <v>Layer</v>
    <v>5</v>
    <v>TRADE AND OTHER RECEIVABLES</v>
    <v>17</v>
    <v>1</v>
    <v>ASS.CUR.REC</v>
    <v>Account</v>
    <v>8</v>
    <v>101446</v>
    <v>R</v>
    <v>TRADE AND OTHER RECEIVABLES</v>
    <v>92</v>
    <v>3</v>
  </rv>
  <rv s="5">
    <v>0</v>
    <v>Trade receivables</v>
    <v>4</v>
    <v>Layer</v>
    <v>5</v>
    <v>Trade receivables</v>
    <v>17</v>
    <v>1</v>
    <v>ASS.CUR.REC.TRA</v>
    <v>Account</v>
    <v>8</v>
    <v>101447</v>
    <v>R</v>
    <v>Trade receivables</v>
    <v>92</v>
    <v>1</v>
  </rv>
  <rv s="5">
    <v>0</v>
    <v>OTHER CURRENT ASSETS</v>
    <v>4</v>
    <v>Layer</v>
    <v>5</v>
    <v>OTHER CURRENT ASSETS</v>
    <v>17</v>
    <v>11</v>
    <v>83fcf7f4-6dcd-4512-99aa-327479d71f65</v>
    <v>Account</v>
    <v>8</v>
    <v>102036</v>
    <v>R</v>
    <v>OTHER CURRENT ASSETS</v>
    <v>92</v>
    <v>5</v>
  </rv>
  <rv s="4">
    <v>0</v>
    <v>INTEREST   PREPAYMENT</v>
    <v>20</v>
    <v>Layer</v>
    <v>5</v>
    <v>INTEREST   PREPAYMENT</v>
    <v>14</v>
    <v>0</v>
    <v>60236001</v>
    <v>INTEREST   PREPAYMENT</v>
    <v>Working Capital</v>
    <v>Account</v>
    <v>8</v>
    <v>101835</v>
    <v/>
    <v>Eden Sports &amp; Recreation Club (60236001)</v>
    <v>L</v>
    <v>INTEREST   PREPAYMENT</v>
    <v>92</v>
    <v>1</v>
    <v>BASEXCLUDED</v>
  </rv>
  <rv s="4">
    <v>0</v>
    <v>PREPAID EXPENSES</v>
    <v>20</v>
    <v>Layer</v>
    <v>5</v>
    <v>PREPAID EXPENSES</v>
    <v>14</v>
    <v>0</v>
    <v>70510005</v>
    <v>PREPAID EXPENSES</v>
    <v>Working Capital</v>
    <v>Account</v>
    <v>8</v>
    <v>101917</v>
    <v/>
    <v>Eden Sports &amp; Recreation Club (70510005)</v>
    <v>L</v>
    <v>PREPAID EXPENSES</v>
    <v>92</v>
    <v>3</v>
    <v>BASEXCLUDED</v>
  </rv>
  <rv s="4">
    <v>0</v>
    <v>SUNDRY DRS. &amp; PREPAYMENTS</v>
    <v>20</v>
    <v>Layer</v>
    <v>5</v>
    <v>SUNDRY DRS. &amp; PREPAYMENTS</v>
    <v>14</v>
    <v>0</v>
    <v>70510001</v>
    <v>SUNDRY DRS. &amp; PREPAYMENTS</v>
    <v>Working Capital</v>
    <v>Account</v>
    <v>8</v>
    <v>101914</v>
    <v/>
    <v>Eden Sports &amp; Recreation Club (70510001)</v>
    <v>L</v>
    <v>SUNDRY DRS. &amp; PREPAYMENTS</v>
    <v>92</v>
    <v>5</v>
    <v>BASEXCLUDED</v>
  </rv>
  <rv s="4">
    <v>0</v>
    <v>SUNDRY DEBTOR - TAB  DEP.</v>
    <v>20</v>
    <v>Layer</v>
    <v>5</v>
    <v>SUNDRY DEBTOR - TAB  DEP.</v>
    <v>14</v>
    <v>0</v>
    <v>70510003</v>
    <v>SUNDRY DEBTOR - TAB  DEP.</v>
    <v>Working Capital</v>
    <v>Account</v>
    <v>8</v>
    <v>101916</v>
    <v/>
    <v>Eden Sports &amp; Recreation Club (70510003)</v>
    <v>L</v>
    <v>SUNDRY DEBTOR - TAB  DEP.</v>
    <v>92</v>
    <v>4</v>
    <v>BASEXCLUDED</v>
  </rv>
  <rv s="4">
    <v>0</v>
    <v>KENO TRANSFERS</v>
    <v>20</v>
    <v>Layer</v>
    <v>5</v>
    <v>KENO TRANSFERS</v>
    <v>14</v>
    <v>0</v>
    <v>80000</v>
    <v>KENO TRANSFERS</v>
    <v>Working Capital</v>
    <v>Account</v>
    <v>8</v>
    <v>101919</v>
    <v/>
    <v>Eden Sports &amp; Recreation Club (80000)</v>
    <v>L</v>
    <v>KENO TRANSFERS</v>
    <v>92</v>
    <v>2</v>
    <v>BASEXCLUDED</v>
  </rv>
  <rv s="4">
    <v>0</v>
    <v>MEDIBANK PRIVATE CLEARING</v>
    <v>20</v>
    <v>Layer</v>
    <v>5</v>
    <v>MEDIBANK PRIVATE CLEARING</v>
    <v>14</v>
    <v>0</v>
    <v>60280401</v>
    <v>MEDIBANK PRIVATE CLEARING</v>
    <v>Working Capital</v>
    <v>Account</v>
    <v>8</v>
    <v>101848</v>
    <v/>
    <v>Eden Sports &amp; Recreation Club (60280401)</v>
    <v>L</v>
    <v>MEDIBANK PRIVATE CLEARING</v>
    <v>92</v>
    <v>6</v>
    <v>BASEXCLUDED</v>
  </rv>
  <rv s="4">
    <v>0</v>
    <v>DEVELOPMENT PAYMENTS IN A</v>
    <v>20</v>
    <v>Layer</v>
    <v>5</v>
    <v>DEVELOPMENT PAYMENTS IN A</v>
    <v>14</v>
    <v>0</v>
    <v>60050000</v>
    <v>DEVELOPMENT PAYMENTS IN A</v>
    <v>Working Capital</v>
    <v>Account</v>
    <v>8</v>
    <v>101817</v>
    <v/>
    <v>Eden Sports &amp; Recreation Club (60050000)</v>
    <v>L</v>
    <v>DEVELOPMENT PAYMENTS IN A</v>
    <v>92</v>
    <v>7</v>
    <v>BASEXCLUDED</v>
  </rv>
  <rv s="4">
    <v>0</v>
    <v>TELSTRA RENT IN ADVANCE</v>
    <v>20</v>
    <v>Layer</v>
    <v>5</v>
    <v>TELSTRA RENT IN ADVANCE</v>
    <v>14</v>
    <v>0</v>
    <v>60043000</v>
    <v>TELSTRA RENT IN ADVANCE</v>
    <v>Working Capital</v>
    <v>Account</v>
    <v>8</v>
    <v>101815</v>
    <v/>
    <v>Eden Sports &amp; Recreation Club (60043000)</v>
    <v>L</v>
    <v>TELSTRA RENT IN ADVANCE</v>
    <v>92</v>
    <v>8</v>
    <v>BASEXCLUDED</v>
  </rv>
  <rv s="4">
    <v>0</v>
    <v>PREPAID BONUS POINTS</v>
    <v>20</v>
    <v>Layer</v>
    <v>5</v>
    <v>PREPAID BONUS POINTS</v>
    <v>14</v>
    <v>0</v>
    <v>65140000</v>
    <v>PREPAID BONUS POINTS</v>
    <v>Working Capital</v>
    <v>Account</v>
    <v>8</v>
    <v>101886</v>
    <v/>
    <v>Eden Sports &amp; Recreation Club (65140000)</v>
    <v>L</v>
    <v>PREPAID BONUS POINTS</v>
    <v>92</v>
    <v>9</v>
    <v>BASEXCLUDED</v>
  </rv>
  <rv s="4">
    <v>0</v>
    <v>TAB DEPOSITS</v>
    <v>20</v>
    <v>Layer</v>
    <v>5</v>
    <v>TAB DEPOSITS</v>
    <v>14</v>
    <v>0</v>
    <v>1030000</v>
    <v>TAB DEPOSITS</v>
    <v>Working Capital</v>
    <v>Account</v>
    <v>8</v>
    <v>101505</v>
    <v/>
    <v>Eden Sports &amp; Recreation Club (1030000)</v>
    <v>L</v>
    <v>TAB DEPOSITS</v>
    <v>92</v>
    <v>10</v>
    <v>BASEXCLUDED</v>
  </rv>
  <rv s="4">
    <v>0</v>
    <v>STOCK TRF-PS GREENS</v>
    <v>20</v>
    <v>Layer</v>
    <v>5</v>
    <v>STOCK TRF-PS GREENS</v>
    <v>14</v>
    <v>0</v>
    <v>39091000</v>
    <v>STOCK TRF-PS GREENS</v>
    <v>Operating Cost NO GST</v>
    <v>Account</v>
    <v>8</v>
    <v>101605</v>
    <v/>
    <v>Eden Sports &amp; Recreation Club (39091000)</v>
    <v>L</v>
    <v>STOCK TRF-PS GREENS</v>
    <v>92</v>
    <v>11</v>
    <v>BASEXCLUDED</v>
  </rv>
  <rv s="5">
    <v>0</v>
    <v>FIXED ASSETS</v>
    <v>4</v>
    <v>Layer</v>
    <v>5</v>
    <v>FIXED ASSETS</v>
    <v>17</v>
    <v>2</v>
    <v>deb34fe3-e3c6-4558-ba4d-88abdbdf450f</v>
    <v>Account</v>
    <v>8</v>
    <v>102039</v>
    <v>R</v>
    <v>FIXED ASSETS</v>
    <v>92</v>
    <v>1</v>
  </rv>
  <rv s="5">
    <v>0</v>
    <v>ASSETS AT COST</v>
    <v>4</v>
    <v>Layer</v>
    <v>5</v>
    <v>ASSETS AT COST</v>
    <v>17</v>
    <v>12</v>
    <v>49d305c9-7cf0-4956-93c0-22ffb1b6e293</v>
    <v>Account</v>
    <v>8</v>
    <v>102040</v>
    <v>R</v>
    <v>ASSETS AT COST</v>
    <v>92</v>
    <v>1</v>
  </rv>
  <rv s="4">
    <v>0</v>
    <v>PLANT AND EQUIPMENT</v>
    <v>20</v>
    <v>Layer</v>
    <v>5</v>
    <v>PLANT AND EQUIPMENT</v>
    <v>14</v>
    <v>0</v>
    <v>65320000</v>
    <v>PLANT AND EQUIPMENT</v>
    <v>Fixed Asset</v>
    <v>Account</v>
    <v>8</v>
    <v>101902</v>
    <v/>
    <v>Eden Sports &amp; Recreation Club (65320000)</v>
    <v>L</v>
    <v>PLANT AND EQUIPMENT</v>
    <v>92</v>
    <v>6</v>
    <v>INPUT</v>
  </rv>
  <rv s="4">
    <v>0</v>
    <v>BUILDINGS C-C</v>
    <v>20</v>
    <v>Layer</v>
    <v>5</v>
    <v>BUILDINGS C-C</v>
    <v>14</v>
    <v>0</v>
    <v>65310000</v>
    <v>BUILDINGS C-C</v>
    <v>Fixed Asset</v>
    <v>Account</v>
    <v>8</v>
    <v>101897</v>
    <v/>
    <v>Eden Sports &amp; Recreation Club (65310000)</v>
    <v>L</v>
    <v>BUILDINGS C-C</v>
    <v>92</v>
    <v>3</v>
    <v>INPUT</v>
  </rv>
  <rv s="4">
    <v>0</v>
    <v>Land - Golf Club</v>
    <v>20</v>
    <v>Layer</v>
    <v>5</v>
    <v>Land - Golf Club</v>
    <v>14</v>
    <v>0</v>
    <v>65300500</v>
    <v>Land - Golf Club</v>
    <v>Fixed Asset</v>
    <v>Account</v>
    <v>8</v>
    <v>101892</v>
    <v/>
    <v>Eden Sports &amp; Recreation Club (65300500)</v>
    <v>L</v>
    <v>Land - Golf Club</v>
    <v>92</v>
    <v>10</v>
    <v>INPUT</v>
  </rv>
  <rv s="4">
    <v>0</v>
    <v>COURSE CONSTRUCTION</v>
    <v>20</v>
    <v>Layer</v>
    <v>5</v>
    <v>COURSE CONSTRUCTION</v>
    <v>14</v>
    <v>0</v>
    <v>65311000</v>
    <v>COURSE CONSTRUCTION</v>
    <v>Fixed Asset</v>
    <v>Account</v>
    <v>8</v>
    <v>101899</v>
    <v/>
    <v>Eden Sports &amp; Recreation Club (65311000)</v>
    <v>L</v>
    <v>COURSE CONSTRUCTION</v>
    <v>92</v>
    <v>4</v>
    <v>INPUT</v>
  </rv>
  <rv s="4">
    <v>0</v>
    <v>LEASED PLANT &amp; EQUIPMENT</v>
    <v>20</v>
    <v>Layer</v>
    <v>5</v>
    <v>LEASED PLANT &amp; EQUIPMENT</v>
    <v>14</v>
    <v>0</v>
    <v>65320005</v>
    <v>LEASED PLANT &amp; EQUIPMENT</v>
    <v>Fixed Asset</v>
    <v>Account</v>
    <v>8</v>
    <v>101903</v>
    <v/>
    <v>Eden Sports &amp; Recreation Club (65320005)</v>
    <v>L</v>
    <v>LEASED PLANT &amp; EQUIPMENT</v>
    <v>92</v>
    <v>5</v>
    <v>INPUT</v>
  </rv>
  <rv s="4">
    <v>0</v>
    <v>PLANT AND EQUIPMENT NO GS</v>
    <v>20</v>
    <v>Layer</v>
    <v>5</v>
    <v>PLANT AND EQUIPMENT NO GS</v>
    <v>14</v>
    <v>0</v>
    <v>6532000a</v>
    <v>PLANT AND EQUIPMENT NO GS</v>
    <v>Fixed Asset</v>
    <v>Account</v>
    <v>8</v>
    <v>101904</v>
    <v/>
    <v>Eden Sports &amp; Recreation Club (6532000a)</v>
    <v>L</v>
    <v>PLANT AND EQUIPMENT NO GS</v>
    <v>92</v>
    <v>1</v>
    <v>BASEXCLUDED</v>
  </rv>
  <rv s="4">
    <v>0</v>
    <v>W.I.P. -  Building C-C</v>
    <v>20</v>
    <v>Layer</v>
    <v>5</v>
    <v>W.I.P. -  Building C-C</v>
    <v>14</v>
    <v>0</v>
    <v>65310001</v>
    <v>W.I.P. -  Building C-C</v>
    <v>Fixed Asset</v>
    <v>Account</v>
    <v>8</v>
    <v>101898</v>
    <v/>
    <v>Eden Sports &amp; Recreation Club (65310001)</v>
    <v>L</v>
    <v>W.I.P. -  Building C-C</v>
    <v>92</v>
    <v>2</v>
    <v>BASEXCLUDED</v>
  </rv>
  <rv s="4">
    <v>0</v>
    <v>W.I.P. - Building  Clu</v>
    <v>20</v>
    <v>Layer</v>
    <v>5</v>
    <v>W.I.P. - Building  Clu</v>
    <v>14</v>
    <v>0</v>
    <v>65301500</v>
    <v>W.I.P. - Building  Clu</v>
    <v>Fixed Asset</v>
    <v>Account</v>
    <v>8</v>
    <v>101895</v>
    <v/>
    <v>Eden Sports &amp; Recreation Club (65301500)</v>
    <v>L</v>
    <v>W.I.P. - Building  Clu</v>
    <v>92</v>
    <v>7</v>
    <v>INPUT</v>
  </rv>
  <rv s="4">
    <v>0</v>
    <v>BUILDINGS-IMLAY STREET</v>
    <v>20</v>
    <v>Layer</v>
    <v>5</v>
    <v>BUILDINGS-IMLAY STREET</v>
    <v>14</v>
    <v>0</v>
    <v>65301000</v>
    <v>BUILDINGS-IMLAY STREET</v>
    <v>Fixed Asset</v>
    <v>Account</v>
    <v>8</v>
    <v>101894</v>
    <v/>
    <v>Eden Sports &amp; Recreation Club (65301000)</v>
    <v>L</v>
    <v>BUILDINGS-IMLAY STREET</v>
    <v>92</v>
    <v>8</v>
    <v>INPUT</v>
  </rv>
  <rv s="4">
    <v>0</v>
    <v>Land Gold Club no gst</v>
    <v>20</v>
    <v>Layer</v>
    <v>5</v>
    <v>Land Gold Club no gst</v>
    <v>14</v>
    <v>0</v>
    <v>6530050a</v>
    <v>Land Gold Club no gst</v>
    <v>Fixed Asset</v>
    <v>Account</v>
    <v>8</v>
    <v>101893</v>
    <v/>
    <v>Eden Sports &amp; Recreation Club (6530050a)</v>
    <v>L</v>
    <v>Land Gold Club no gst</v>
    <v>92</v>
    <v>9</v>
    <v>BASEXCLUDED</v>
  </rv>
  <rv s="4">
    <v>0</v>
    <v>LAND - IMLAY STREET</v>
    <v>20</v>
    <v>Layer</v>
    <v>5</v>
    <v>LAND - IMLAY STREET</v>
    <v>14</v>
    <v>0</v>
    <v>65300000</v>
    <v>LAND - IMLAY STREET</v>
    <v>Fixed Asset</v>
    <v>Account</v>
    <v>8</v>
    <v>101890</v>
    <v/>
    <v>Eden Sports &amp; Recreation Club (65300000)</v>
    <v>L</v>
    <v>LAND - IMLAY STREET</v>
    <v>92</v>
    <v>11</v>
    <v>INPUT</v>
  </rv>
  <rv s="4">
    <v>0</v>
    <v>LAND - IMLAY STREET NO GS</v>
    <v>20</v>
    <v>Layer</v>
    <v>5</v>
    <v>LAND - IMLAY STREET NO GS</v>
    <v>14</v>
    <v>0</v>
    <v>6530000a</v>
    <v>LAND - IMLAY STREET NO GS</v>
    <v>Fixed Asset</v>
    <v>Account</v>
    <v>8</v>
    <v>101891</v>
    <v/>
    <v>Eden Sports &amp; Recreation Club (6530000a)</v>
    <v>L</v>
    <v>LAND - IMLAY STREET NO GS</v>
    <v>92</v>
    <v>12</v>
    <v>BASEXCLUDED</v>
  </rv>
  <rv s="5">
    <v>0</v>
    <v>ACCUMULATED DEPRECIATION</v>
    <v>4</v>
    <v>Layer</v>
    <v>5</v>
    <v>ACCUMULATED DEPRECIATION</v>
    <v>17</v>
    <v>5</v>
    <v>aa1da0a9-a2d0-4bad-9ec9-35f04d43d14f</v>
    <v>Account</v>
    <v>8</v>
    <v>102041</v>
    <v>R</v>
    <v>ACCUMULATED DEPRECIATION</v>
    <v>92</v>
    <v>2</v>
  </rv>
  <rv s="4">
    <v>0</v>
    <v>PROV. FOR DEP PLANT &amp; EQI</v>
    <v>20</v>
    <v>Layer</v>
    <v>5</v>
    <v>PROV. FOR DEP PLANT &amp; EQI</v>
    <v>14</v>
    <v>0</v>
    <v>65321000</v>
    <v>PROV. FOR DEP PLANT &amp; EQI</v>
    <v>Fixed Asset</v>
    <v>Account</v>
    <v>8</v>
    <v>101905</v>
    <v/>
    <v>Eden Sports &amp; Recreation Club (65321000)</v>
    <v>L</v>
    <v>PROV. FOR DEP PLANT &amp; EQI</v>
    <v>92</v>
    <v>2</v>
    <v>BASEXCLUDED</v>
  </rv>
  <rv s="4">
    <v>0</v>
    <v>DEP. PROV - LEASEHOLD IMP</v>
    <v>20</v>
    <v>Layer</v>
    <v>5</v>
    <v>DEP. PROV - LEASEHOLD IMP</v>
    <v>14</v>
    <v>0</v>
    <v>65312500</v>
    <v>DEP. PROV - LEASEHOLD IMP</v>
    <v>Fixed Asset</v>
    <v>Account</v>
    <v>8</v>
    <v>101900</v>
    <v/>
    <v>Eden Sports &amp; Recreation Club (65312500)</v>
    <v>L</v>
    <v>DEP. PROV - LEASEHOLD IMP</v>
    <v>92</v>
    <v>5</v>
    <v>BASEXCLUDED</v>
  </rv>
  <rv s="4">
    <v>0</v>
    <v>DEP. PROV - COURSE CONST.</v>
    <v>20</v>
    <v>Layer</v>
    <v>5</v>
    <v>DEP. PROV - COURSE CONST.</v>
    <v>14</v>
    <v>0</v>
    <v>65313000</v>
    <v>DEP. PROV - COURSE CONST.</v>
    <v>Fixed Asset</v>
    <v>Account</v>
    <v>8</v>
    <v>101901</v>
    <v/>
    <v>Eden Sports &amp; Recreation Club (65313000)</v>
    <v>L</v>
    <v>DEP. PROV - COURSE CONST.</v>
    <v>92</v>
    <v>3</v>
    <v>BASEXCLUDED</v>
  </rv>
  <rv s="4">
    <v>0</v>
    <v>ACCUM. AMORTIZ. LEASED EQ</v>
    <v>20</v>
    <v>Layer</v>
    <v>5</v>
    <v>ACCUM. AMORTIZ. LEASED EQ</v>
    <v>14</v>
    <v>0</v>
    <v>65321005</v>
    <v>ACCUM. AMORTIZ. LEASED EQ</v>
    <v>Fixed Asset</v>
    <v>Account</v>
    <v>8</v>
    <v>101906</v>
    <v/>
    <v>Eden Sports &amp; Recreation Club (65321005)</v>
    <v>L</v>
    <v>ACCUM. AMORTIZ. LEASED EQ</v>
    <v>92</v>
    <v>1</v>
    <v>BASEXCLUDED</v>
  </rv>
  <rv s="4">
    <v>0</v>
    <v>PROV. DEPN BUILDINGS</v>
    <v>20</v>
    <v>Layer</v>
    <v>5</v>
    <v>PROV. DEPN BUILDINGS</v>
    <v>14</v>
    <v>0</v>
    <v>65302000</v>
    <v>PROV. DEPN BUILDINGS</v>
    <v>Fixed Asset</v>
    <v>Account</v>
    <v>8</v>
    <v>101896</v>
    <v/>
    <v>Eden Sports &amp; Recreation Club (65302000)</v>
    <v>L</v>
    <v>PROV. DEPN BUILDINGS</v>
    <v>92</v>
    <v>4</v>
    <v>BASEXCLUDED</v>
  </rv>
  <rv s="5">
    <v>0</v>
    <v>ASSETS</v>
    <v>4</v>
    <v>Layer</v>
    <v>5</v>
    <v>ASSETS</v>
    <v>17</v>
    <v>2</v>
    <v>ASS</v>
    <v>Account</v>
    <v>8</v>
    <v>101444</v>
    <v>R</v>
    <v>ASSETS</v>
    <v>92</v>
    <v>1</v>
  </rv>
  <rv s="5">
    <v>0</v>
    <v>LIABILITIES</v>
    <v>4</v>
    <v>Layer</v>
    <v>5</v>
    <v>LIABILITIES</v>
    <v>17</v>
    <v>2</v>
    <v>LIA</v>
    <v>Account</v>
    <v>8</v>
    <v>101458</v>
    <v>R</v>
    <v>LIABILITIES</v>
    <v>88</v>
    <v>2</v>
  </rv>
  <rv s="4">
    <v>0</v>
    <v>S/T NAB</v>
    <v>20</v>
    <v>Layer</v>
    <v>5</v>
    <v>S/T NAB</v>
    <v>14</v>
    <v>0</v>
    <v>85800011</v>
    <v>S/T NAB</v>
    <v>Working Capital</v>
    <v>Account</v>
    <v>8</v>
    <v>101953</v>
    <v/>
    <v>Eden Sports &amp; Recreation Club (85800011)</v>
    <v>L</v>
    <v>S/T NAB</v>
    <v>88</v>
    <v>7</v>
    <v>BASEXCLUDED</v>
  </rv>
  <rv s="4">
    <v>0</v>
    <v>SHORT TERM  HP     LIAB.</v>
    <v>20</v>
    <v>Layer</v>
    <v>5</v>
    <v>SHORT TERM  HP     LIAB.</v>
    <v>14</v>
    <v>0</v>
    <v>60286002</v>
    <v>SHORT TERM  HP     LIAB.</v>
    <v>Working Capital</v>
    <v>Account</v>
    <v>8</v>
    <v>101875</v>
    <v/>
    <v>Eden Sports &amp; Recreation Club (60286002)</v>
    <v>L</v>
    <v>SHORT TERM  HP     LIAB.</v>
    <v>88</v>
    <v>11</v>
    <v>BASEXCLUDED</v>
  </rv>
  <rv s="4">
    <v>0</v>
    <v>FORKLIFT FINANCE</v>
    <v>20</v>
    <v>Layer</v>
    <v>5</v>
    <v>FORKLIFT FINANCE</v>
    <v>14</v>
    <v>0</v>
    <v>85800023</v>
    <v>FORKLIFT FINANCE</v>
    <v>Working Capital</v>
    <v>Account</v>
    <v>8</v>
    <v>101963</v>
    <v/>
    <v>Eden Sports &amp; Recreation Club (85800023)</v>
    <v>L</v>
    <v>FORKLIFT FINANCE</v>
    <v>88</v>
    <v>2</v>
    <v>BASEXCLUDED</v>
  </rv>
  <rv s="4">
    <v>0</v>
    <v>Bunker Rake Current</v>
    <v>20</v>
    <v>Layer</v>
    <v>5</v>
    <v>Bunker Rake Current</v>
    <v>14</v>
    <v>0</v>
    <v>85800021</v>
    <v>Bunker Rake Current</v>
    <v>Working Capital</v>
    <v>Account</v>
    <v>8</v>
    <v>101961</v>
    <v/>
    <v>Eden Sports &amp; Recreation Club (85800021)</v>
    <v>L</v>
    <v>Bunker Rake Current</v>
    <v>88</v>
    <v>3</v>
    <v>BASEXCLUDED</v>
  </rv>
  <rv s="4">
    <v>0</v>
    <v>CART LOAN CURRENT</v>
    <v>20</v>
    <v>Layer</v>
    <v>5</v>
    <v>CART LOAN CURRENT</v>
    <v>14</v>
    <v>0</v>
    <v>85800019</v>
    <v>CART LOAN CURRENT</v>
    <v>Working Capital</v>
    <v>Account</v>
    <v>8</v>
    <v>101959</v>
    <v/>
    <v>Eden Sports &amp; Recreation Club (85800019)</v>
    <v>L</v>
    <v>CART LOAN CURRENT</v>
    <v>88</v>
    <v>4</v>
    <v>BASEXCLUDED</v>
  </rv>
  <rv s="4">
    <v>0</v>
    <v>FURNITURE LOAN S/T</v>
    <v>20</v>
    <v>Layer</v>
    <v>5</v>
    <v>FURNITURE LOAN S/T</v>
    <v>14</v>
    <v>0</v>
    <v>85800009</v>
    <v>FURNITURE LOAN S/T</v>
    <v>Working Capital</v>
    <v>Account</v>
    <v>8</v>
    <v>101951</v>
    <v/>
    <v>Eden Sports &amp; Recreation Club (85800009)</v>
    <v>L</v>
    <v>FURNITURE LOAN S/T</v>
    <v>88</v>
    <v>1</v>
    <v>BASEXCLUDED</v>
  </rv>
  <rv s="4">
    <v>0</v>
    <v>CONCERTO P/M CURRENT</v>
    <v>20</v>
    <v>Layer</v>
    <v>5</v>
    <v>CONCERTO P/M CURRENT</v>
    <v>14</v>
    <v>0</v>
    <v>85800017</v>
    <v>CONCERTO P/M CURRENT</v>
    <v>Working Capital</v>
    <v>Account</v>
    <v>8</v>
    <v>101957</v>
    <v/>
    <v>Eden Sports &amp; Recreation Club (85800017)</v>
    <v>L</v>
    <v>CONCERTO P/M CURRENT</v>
    <v>88</v>
    <v>5</v>
    <v>BASEXCLUDED</v>
  </rv>
  <rv s="4">
    <v>0</v>
    <v>S/T Aristocrat PM $803 /</v>
    <v>20</v>
    <v>Layer</v>
    <v>5</v>
    <v>S/T Aristocrat PM $803 /</v>
    <v>14</v>
    <v>0</v>
    <v>85800015</v>
    <v>S/T Aristocrat PM $803 /</v>
    <v>Working Capital</v>
    <v>Account</v>
    <v>8</v>
    <v>101955</v>
    <v/>
    <v>Eden Sports &amp; Recreation Club (85800015)</v>
    <v>L</v>
    <v>S/T Aristocrat PM $803 /</v>
    <v>88</v>
    <v>6</v>
    <v>BASEXCLUDED</v>
  </rv>
  <rv s="4">
    <v>0</v>
    <v>BETTER BUSINESS LOAN</v>
    <v>20</v>
    <v>Layer</v>
    <v>5</v>
    <v>BETTER BUSINESS LOAN</v>
    <v>14</v>
    <v>0</v>
    <v>85800007</v>
    <v>BETTER BUSINESS LOAN</v>
    <v>Finance Arrangements</v>
    <v>Account</v>
    <v>8</v>
    <v>101949</v>
    <v/>
    <v>Eden Sports &amp; Recreation Club (85800007)</v>
    <v>L</v>
    <v>BETTER BUSINESS LOAN</v>
    <v>88</v>
    <v>8</v>
    <v>BASEXCLUDED</v>
  </rv>
  <rv s="4">
    <v>0</v>
    <v>VARIABLE BUSINESS LOAN 2</v>
    <v>20</v>
    <v>Layer</v>
    <v>5</v>
    <v>VARIABLE BUSINESS LOAN 2</v>
    <v>14</v>
    <v>0</v>
    <v>85800006</v>
    <v>VARIABLE BUSINESS LOAN 2</v>
    <v>Finance Arrangements</v>
    <v>Account</v>
    <v>8</v>
    <v>101948</v>
    <v/>
    <v>Eden Sports &amp; Recreation Club (85800006)</v>
    <v>L</v>
    <v>VARIABLE BUSINESS LOAN 2</v>
    <v>88</v>
    <v>9</v>
    <v>BASEXCLUDED</v>
  </rv>
  <rv s="4">
    <v>0</v>
    <v>LOAN 2 CURRENT OFFSET</v>
    <v>20</v>
    <v>Layer</v>
    <v>5</v>
    <v>LOAN 2 CURRENT OFFSET</v>
    <v>14</v>
    <v>0</v>
    <v>85800002</v>
    <v>LOAN 2 CURRENT OFFSET</v>
    <v>Finance Arrangements</v>
    <v>Account</v>
    <v>8</v>
    <v>101944</v>
    <v/>
    <v>Eden Sports &amp; Recreation Club (85800002)</v>
    <v>L</v>
    <v>LOAN 2 CURRENT OFFSET</v>
    <v>88</v>
    <v>10</v>
    <v>BASEXCLUDED</v>
  </rv>
  <rv s="4">
    <v>0</v>
    <v>TOYOTA LEASE FINANCE CURR</v>
    <v>20</v>
    <v>Layer</v>
    <v>5</v>
    <v>TOYOTA LEASE FINANCE CURR</v>
    <v>14</v>
    <v>0</v>
    <v>85800004</v>
    <v>TOYOTA LEASE FINANCE CURR</v>
    <v>Working Capital</v>
    <v>Account</v>
    <v>8</v>
    <v>101946</v>
    <v/>
    <v>Eden Sports &amp; Recreation Club (85800004)</v>
    <v>L</v>
    <v>TOYOTA LEASE FINANCE CURR</v>
    <v>88</v>
    <v>12</v>
    <v>BASEXCLUDED</v>
  </rv>
  <rv s="4">
    <v>0</v>
    <v>LEASE PAYMENT CLEARING</v>
    <v>20</v>
    <v>Layer</v>
    <v>5</v>
    <v>LEASE PAYMENT CLEARING</v>
    <v>14</v>
    <v>0</v>
    <v>60283001</v>
    <v>LEASE PAYMENT CLEARING</v>
    <v>Working Capital</v>
    <v>Account</v>
    <v>8</v>
    <v>101867</v>
    <v/>
    <v>Eden Sports &amp; Recreation Club (60283001)</v>
    <v>L</v>
    <v>LEASE PAYMENT CLEARING</v>
    <v>88</v>
    <v>13</v>
    <v>BASEXCLUDED</v>
  </rv>
  <rv s="4">
    <v>0</v>
    <v>POKER MACHINE FINANCE CUR</v>
    <v>20</v>
    <v>Layer</v>
    <v>5</v>
    <v>POKER MACHINE FINANCE CUR</v>
    <v>14</v>
    <v>0</v>
    <v>85800001</v>
    <v>POKER MACHINE FINANCE CUR</v>
    <v>Finance Arrangements</v>
    <v>Account</v>
    <v>8</v>
    <v>101943</v>
    <v/>
    <v>Eden Sports &amp; Recreation Club (85800001)</v>
    <v>L</v>
    <v>POKER MACHINE FINANCE CUR</v>
    <v>88</v>
    <v>14</v>
    <v>BASEXCLUDED</v>
  </rv>
  <rv s="5">
    <v>0</v>
    <v>CLEARING ACCOUNTS CURRENT</v>
    <v>4</v>
    <v>Layer</v>
    <v>5</v>
    <v>CLEARING ACCOUNTS CURRENT</v>
    <v>17</v>
    <v>37</v>
    <v>7d08e63f-3fb5-4dd2-bdd1-80ea8b84860e</v>
    <v>Account</v>
    <v>8</v>
    <v>102045</v>
    <v>R</v>
    <v>CLEARING ACCOUNTS CURRENT</v>
    <v>88</v>
    <v>2</v>
  </rv>
  <rv s="4">
    <v>0</v>
    <v>KENO   CLEARING</v>
    <v>20</v>
    <v>Layer</v>
    <v>5</v>
    <v>KENO   CLEARING</v>
    <v>14</v>
    <v>0</v>
    <v>60281600</v>
    <v>KENO   CLEARING</v>
    <v>Working Capital</v>
    <v>Account</v>
    <v>8</v>
    <v>101865</v>
    <v/>
    <v>Eden Sports &amp; Recreation Club (60281600)</v>
    <v>L</v>
    <v>KENO   CLEARING</v>
    <v>88</v>
    <v>26</v>
    <v>BASEXCLUDED</v>
  </rv>
  <rv s="4">
    <v>0</v>
    <v>DONATIONS   CLEARING</v>
    <v>20</v>
    <v>Layer</v>
    <v>5</v>
    <v>DONATIONS   CLEARING</v>
    <v>14</v>
    <v>0</v>
    <v>60224000</v>
    <v>DONATIONS   CLEARING</v>
    <v>Working Capital</v>
    <v>Account</v>
    <v>8</v>
    <v>101831</v>
    <v/>
    <v>Eden Sports &amp; Recreation Club (60224000)</v>
    <v>L</v>
    <v>DONATIONS   CLEARING</v>
    <v>88</v>
    <v>30</v>
    <v>BASEXCLUDED</v>
  </rv>
  <rv s="4">
    <v>0</v>
    <v>TAB  CLEARING</v>
    <v>20</v>
    <v>Layer</v>
    <v>5</v>
    <v>TAB  CLEARING</v>
    <v>14</v>
    <v>0</v>
    <v>60212000</v>
    <v>TAB  CLEARING</v>
    <v>Working Capital</v>
    <v>Account</v>
    <v>8</v>
    <v>101830</v>
    <v/>
    <v>Eden Sports &amp; Recreation Club (60212000)</v>
    <v>L</v>
    <v>TAB  CLEARING</v>
    <v>88</v>
    <v>31</v>
    <v>BASEXCLUDED</v>
  </rv>
  <rv s="4">
    <v>0</v>
    <v>TEMPORARY CLEARING A/C</v>
    <v>20</v>
    <v>Layer</v>
    <v>5</v>
    <v>TEMPORARY CLEARING A/C</v>
    <v>14</v>
    <v>0</v>
    <v>TEMP_CLR</v>
    <v>TEMPORARY CLEARING A/C</v>
    <v>Working Capital</v>
    <v>Account</v>
    <v>8</v>
    <v>101970</v>
    <v/>
    <v>Eden Sports &amp; Recreation Club (TEMP_CLR)</v>
    <v>L</v>
    <v>TEMPORARY CLEARING A/C</v>
    <v>88</v>
    <v>1</v>
    <v>BASEXCLUDED</v>
  </rv>
  <rv s="4">
    <v>0</v>
    <v>UNION DUES       CLEARING</v>
    <v>20</v>
    <v>Layer</v>
    <v>5</v>
    <v>UNION DUES       CLEARING</v>
    <v>14</v>
    <v>0</v>
    <v>60280300</v>
    <v>UNION DUES       CLEARING</v>
    <v>Working Capital</v>
    <v>Account</v>
    <v>8</v>
    <v>101846</v>
    <v/>
    <v>Eden Sports &amp; Recreation Club (60280300)</v>
    <v>L</v>
    <v>UNION DUES       CLEARING</v>
    <v>88</v>
    <v>20</v>
    <v>BASEXCLUDED</v>
  </rv>
  <rv s="4">
    <v>0</v>
    <v>Debtors Clearing</v>
    <v>21</v>
    <v>Layer</v>
    <v>5</v>
    <v>Debtors Clearing</v>
    <v>14</v>
    <v>0</v>
    <v>60300100</v>
    <v/>
    <v>Working Capital</v>
    <v>Account</v>
    <v>8</v>
    <v>101879</v>
    <v/>
    <v>Eden Sports &amp; Recreation Club (60300100)</v>
    <v>L</v>
    <v>Debtors Clearing</v>
    <v>88</v>
    <v>2</v>
    <v>BASEXCLUDED</v>
  </rv>
  <rv s="4">
    <v>0</v>
    <v>DEVELOPMENT PAYMENTS CLEARING</v>
    <v>20</v>
    <v>Layer</v>
    <v>5</v>
    <v>DEVELOPMENT PAYMENTS CLEARING</v>
    <v>14</v>
    <v>0</v>
    <v>60284000</v>
    <v>Clearing Account for Payments relating to development</v>
    <v>Working Capital</v>
    <v>Account</v>
    <v>8</v>
    <v>101873</v>
    <v/>
    <v>Eden Sports &amp; Recreation Club (60284000)</v>
    <v>L</v>
    <v>DEVELOPMENT PAYMENTS CLEARING</v>
    <v>88</v>
    <v>4</v>
    <v>BASEXCLUDED</v>
  </rv>
  <rv s="4">
    <v>0</v>
    <v>Mens &amp; Ladies Golf GST FR</v>
    <v>20</v>
    <v>Layer</v>
    <v>5</v>
    <v>Mens &amp; Ladies Golf GST FR</v>
    <v>14</v>
    <v>0</v>
    <v>60283007</v>
    <v>Mens &amp; Ladies Golf GST FR</v>
    <v>Working Capital</v>
    <v>Account</v>
    <v>8</v>
    <v>101871</v>
    <v/>
    <v>Eden Sports &amp; Recreation Club (60283007)</v>
    <v>L</v>
    <v>Mens &amp; Ladies Golf GST FR</v>
    <v>88</v>
    <v>5</v>
    <v>BASEXCLUDED</v>
  </rv>
  <rv s="4">
    <v>0</v>
    <v>Ladies &amp; Mens Golf Clearing</v>
    <v>20</v>
    <v>Layer</v>
    <v>5</v>
    <v>Ladies &amp; Mens Golf Clearing</v>
    <v>14</v>
    <v>0</v>
    <v>60283006</v>
    <v>Ladies &amp; Mens Golf GST</v>
    <v>Working Capital</v>
    <v>Account</v>
    <v>8</v>
    <v>101870</v>
    <v/>
    <v>Eden Sports &amp; Recreation Club (60283006)</v>
    <v>L</v>
    <v>Ladies &amp; Mens Golf Clearing</v>
    <v>88</v>
    <v>6</v>
    <v>BASEXCLUDED</v>
  </rv>
  <rv s="4">
    <v>0</v>
    <v>EFTPOS EPTION</v>
    <v>20</v>
    <v>Layer</v>
    <v>5</v>
    <v>EFTPOS EPTION</v>
    <v>14</v>
    <v>0</v>
    <v>60281507</v>
    <v>EFTPOS EPTION</v>
    <v>Working Capital</v>
    <v>Account</v>
    <v>8</v>
    <v>101860</v>
    <v/>
    <v>Eden Sports &amp; Recreation Club (60281507)</v>
    <v>L</v>
    <v>EFTPOS EPTION</v>
    <v>88</v>
    <v>9</v>
    <v>BASEXCLUDED</v>
  </rv>
  <rv s="4">
    <v>0</v>
    <v>EFTPOS BAR</v>
    <v>20</v>
    <v>Layer</v>
    <v>5</v>
    <v>EFTPOS BAR</v>
    <v>14</v>
    <v>0</v>
    <v>60281506</v>
    <v>EFTPOS BAR</v>
    <v>Working Capital</v>
    <v>Account</v>
    <v>8</v>
    <v>101859</v>
    <v/>
    <v>Eden Sports &amp; Recreation Club (60281506)</v>
    <v>L</v>
    <v>EFTPOS BAR</v>
    <v>88</v>
    <v>10</v>
    <v>BASEXCLUDED</v>
  </rv>
  <rv s="4">
    <v>0</v>
    <v>EFTPOS PRO SHOP</v>
    <v>20</v>
    <v>Layer</v>
    <v>5</v>
    <v>EFTPOS PRO SHOP</v>
    <v>14</v>
    <v>0</v>
    <v>60281505</v>
    <v>EFTPOS PRO SHOP</v>
    <v>Working Capital</v>
    <v>Account</v>
    <v>8</v>
    <v>101858</v>
    <v/>
    <v>Eden Sports &amp; Recreation Club (60281505)</v>
    <v>L</v>
    <v>EFTPOS PRO SHOP</v>
    <v>88</v>
    <v>11</v>
    <v>BASEXCLUDED</v>
  </rv>
  <rv s="4">
    <v>0</v>
    <v>EFTPOS BISTRO</v>
    <v>20</v>
    <v>Layer</v>
    <v>5</v>
    <v>EFTPOS BISTRO</v>
    <v>14</v>
    <v>0</v>
    <v>60281503</v>
    <v>EFTPOS BISTRO</v>
    <v>Working Capital</v>
    <v>Account</v>
    <v>8</v>
    <v>101857</v>
    <v/>
    <v>Eden Sports &amp; Recreation Club (60281503)</v>
    <v>L</v>
    <v>EFTPOS BISTRO</v>
    <v>88</v>
    <v>12</v>
    <v>BASEXCLUDED</v>
  </rv>
  <rv s="4">
    <v>0</v>
    <v>EFTPOS BISTRO BAR</v>
    <v>20</v>
    <v>Layer</v>
    <v>5</v>
    <v>EFTPOS BISTRO BAR</v>
    <v>14</v>
    <v>0</v>
    <v>60281502</v>
    <v>EFTPOS BISTRO BAR</v>
    <v>Working Capital</v>
    <v>Account</v>
    <v>8</v>
    <v>101856</v>
    <v/>
    <v>Eden Sports &amp; Recreation Club (60281502)</v>
    <v>L</v>
    <v>EFTPOS BISTRO BAR</v>
    <v>88</v>
    <v>13</v>
    <v>BASEXCLUDED</v>
  </rv>
  <rv s="4">
    <v>0</v>
    <v>JACKPOTS   CLEARING</v>
    <v>20</v>
    <v>Layer</v>
    <v>5</v>
    <v>JACKPOTS   CLEARING</v>
    <v>14</v>
    <v>0</v>
    <v>60281000</v>
    <v>JACKPOTS   CLEARING</v>
    <v>Working Capital</v>
    <v>Account</v>
    <v>8</v>
    <v>101853</v>
    <v/>
    <v>Eden Sports &amp; Recreation Club (60281000)</v>
    <v>L</v>
    <v>JACKPOTS   CLEARING</v>
    <v>88</v>
    <v>15</v>
    <v>BASEXCLUDED</v>
  </rv>
  <rv s="4">
    <v>0</v>
    <v>RETURNED CHEQUES CLEARING</v>
    <v>20</v>
    <v>Layer</v>
    <v>5</v>
    <v>RETURNED CHEQUES CLEARING</v>
    <v>14</v>
    <v>0</v>
    <v>60280900</v>
    <v>RETURNED CHEQUES CLEARING</v>
    <v>Working Capital</v>
    <v>Account</v>
    <v>8</v>
    <v>101852</v>
    <v/>
    <v>Eden Sports &amp; Recreation Club (60280900)</v>
    <v>L</v>
    <v>RETURNED CHEQUES CLEARING</v>
    <v>88</v>
    <v>16</v>
    <v>BASEXCLUDED</v>
  </rv>
  <rv s="4">
    <v>0</v>
    <v>MORTUARY CLAIMS  CLEARING</v>
    <v>20</v>
    <v>Layer</v>
    <v>5</v>
    <v>MORTUARY CLAIMS  CLEARING</v>
    <v>14</v>
    <v>0</v>
    <v>60280800</v>
    <v>MORTUARY CLAIMS  CLEARING</v>
    <v>Working Capital</v>
    <v>Account</v>
    <v>8</v>
    <v>101851</v>
    <v/>
    <v>Eden Sports &amp; Recreation Club (60280800)</v>
    <v>L</v>
    <v>MORTUARY CLAIMS  CLEARING</v>
    <v>88</v>
    <v>17</v>
    <v>BASEXCLUDED</v>
  </rv>
  <rv s="4">
    <v>0</v>
    <v>INSURANCE CLAIMS CLEARING</v>
    <v>20</v>
    <v>Layer</v>
    <v>5</v>
    <v>INSURANCE CLAIMS CLEARING</v>
    <v>14</v>
    <v>0</v>
    <v>60280700</v>
    <v>INSURANCE CLAIMS CLEARING</v>
    <v>Working Capital</v>
    <v>Account</v>
    <v>8</v>
    <v>101850</v>
    <v/>
    <v>Eden Sports &amp; Recreation Club (60280700)</v>
    <v>L</v>
    <v>INSURANCE CLAIMS CLEARING</v>
    <v>88</v>
    <v>18</v>
    <v>BASEXCLUDED</v>
  </rv>
  <rv s="4">
    <v>0</v>
    <v>H.C.F.           CLEARING</v>
    <v>20</v>
    <v>Layer</v>
    <v>5</v>
    <v>H.C.F.           CLEARING</v>
    <v>14</v>
    <v>0</v>
    <v>60280400</v>
    <v>H.C.F.           CLEARING</v>
    <v>Working Capital</v>
    <v>Account</v>
    <v>8</v>
    <v>101847</v>
    <v/>
    <v>Eden Sports &amp; Recreation Club (60280400)</v>
    <v>L</v>
    <v>H.C.F.           CLEARING</v>
    <v>88</v>
    <v>19</v>
    <v>BASEXCLUDED</v>
  </rv>
  <rv s="4">
    <v>0</v>
    <v>SAVINGS   CLEARING</v>
    <v>20</v>
    <v>Layer</v>
    <v>5</v>
    <v>SAVINGS   CLEARING</v>
    <v>14</v>
    <v>0</v>
    <v>60280200</v>
    <v>SAVINGS   CLEARING</v>
    <v>Working Capital</v>
    <v>Account</v>
    <v>8</v>
    <v>101845</v>
    <v/>
    <v>Eden Sports &amp; Recreation Club (60280200)</v>
    <v>L</v>
    <v>SAVINGS   CLEARING</v>
    <v>88</v>
    <v>21</v>
    <v>BASEXCLUDED</v>
  </rv>
  <rv s="4">
    <v>0</v>
    <v>RENT PAYABLE    CLEARING</v>
    <v>20</v>
    <v>Layer</v>
    <v>5</v>
    <v>RENT PAYABLE    CLEARING</v>
    <v>14</v>
    <v>0</v>
    <v>60259000</v>
    <v>RENT PAYABLE    CLEARING</v>
    <v>Working Capital</v>
    <v>Account</v>
    <v>8</v>
    <v>101841</v>
    <v/>
    <v>Eden Sports &amp; Recreation Club (60259000)</v>
    <v>L</v>
    <v>RENT PAYABLE    CLEARING</v>
    <v>88</v>
    <v>23</v>
    <v>BASEXCLUDED</v>
  </rv>
  <rv s="4">
    <v>0</v>
    <v>RATES   CLEARING</v>
    <v>20</v>
    <v>Layer</v>
    <v>5</v>
    <v>RATES   CLEARING</v>
    <v>14</v>
    <v>0</v>
    <v>60257000</v>
    <v>RATES   CLEARING</v>
    <v>Working Capital</v>
    <v>Account</v>
    <v>8</v>
    <v>101840</v>
    <v/>
    <v>Eden Sports &amp; Recreation Club (60257000)</v>
    <v>L</v>
    <v>RATES   CLEARING</v>
    <v>88</v>
    <v>27</v>
    <v>BASEXCLUDED</v>
  </rv>
  <rv s="4">
    <v>0</v>
    <v>INSURANCE   CLEARING</v>
    <v>20</v>
    <v>Layer</v>
    <v>5</v>
    <v>INSURANCE   CLEARING</v>
    <v>14</v>
    <v>0</v>
    <v>60234000</v>
    <v>INSURANCE   CLEARING</v>
    <v>Working Capital</v>
    <v>Account</v>
    <v>8</v>
    <v>101834</v>
    <v/>
    <v>Eden Sports &amp; Recreation Club (60234000)</v>
    <v>L</v>
    <v>INSURANCE   CLEARING</v>
    <v>88</v>
    <v>28</v>
    <v>BASEXCLUDED</v>
  </rv>
  <rv s="4">
    <v>0</v>
    <v>SKY &amp; TVN CLEARING</v>
    <v>20</v>
    <v>Layer</v>
    <v>5</v>
    <v>SKY &amp; TVN CLEARING</v>
    <v>14</v>
    <v>0</v>
    <v>60226003</v>
    <v>SKY &amp; TVN CLEARING</v>
    <v>Working Capital</v>
    <v>Account</v>
    <v>8</v>
    <v>101832</v>
    <v/>
    <v>Eden Sports &amp; Recreation Club (60226003)</v>
    <v>L</v>
    <v>SKY &amp; TVN CLEARING</v>
    <v>88</v>
    <v>29</v>
    <v>BASEXCLUDED</v>
  </rv>
  <rv s="4">
    <v>0</v>
    <v>BANK CHARGES - Balance Sheet</v>
    <v>20</v>
    <v>Layer</v>
    <v>5</v>
    <v>BANK CHARGES - Balance Sheet</v>
    <v>14</v>
    <v>0</v>
    <v>60210000</v>
    <v>BANK CHARGES</v>
    <v>Working Capital</v>
    <v>Account</v>
    <v>8</v>
    <v>101829</v>
    <v/>
    <v>Eden Sports &amp; Recreation Club (60210000)</v>
    <v>L</v>
    <v>BANK CHARGES - Balance Sheet</v>
    <v>88</v>
    <v>32</v>
    <v>BASEXCLUDED</v>
  </rv>
  <rv s="4">
    <v>0</v>
    <v>AFFILL FEES   CLEARING</v>
    <v>20</v>
    <v>Layer</v>
    <v>5</v>
    <v>AFFILL FEES   CLEARING</v>
    <v>14</v>
    <v>0</v>
    <v>60202000</v>
    <v>AFFILL FEES   CLEARING</v>
    <v>Working Capital</v>
    <v>Account</v>
    <v>8</v>
    <v>101827</v>
    <v/>
    <v>Eden Sports &amp; Recreation Club (60202000)</v>
    <v>L</v>
    <v>AFFILL FEES   CLEARING</v>
    <v>88</v>
    <v>33</v>
    <v>BASEXCLUDED</v>
  </rv>
  <rv s="4">
    <v>0</v>
    <v>AUDIT &amp; ACCT FEE CLEARING</v>
    <v>20</v>
    <v>Layer</v>
    <v>5</v>
    <v>AUDIT &amp; ACCT FEE CLEARING</v>
    <v>14</v>
    <v>0</v>
    <v>60206000</v>
    <v>AUDIT &amp; ACCT FEE CLEARING</v>
    <v>Working Capital</v>
    <v>Account</v>
    <v>8</v>
    <v>101828</v>
    <v/>
    <v>Eden Sports &amp; Recreation Club (60206000)</v>
    <v>L</v>
    <v>AUDIT &amp; ACCT FEE CLEARING</v>
    <v>88</v>
    <v>35</v>
    <v>BASEXCLUDED</v>
  </rv>
  <rv s="4">
    <v>0</v>
    <v>LEGAL FEES CLEARING</v>
    <v>20</v>
    <v>Layer</v>
    <v>5</v>
    <v>LEGAL FEES CLEARING</v>
    <v>14</v>
    <v>0</v>
    <v>60280150</v>
    <v>LEGAL FEES CLEARING</v>
    <v>Working Capital</v>
    <v>Account</v>
    <v>8</v>
    <v>101844</v>
    <v/>
    <v>Eden Sports &amp; Recreation Club (60280150)</v>
    <v>L</v>
    <v>LEGAL FEES CLEARING</v>
    <v>88</v>
    <v>22</v>
    <v>BASEXCLUDED</v>
  </rv>
  <rv s="4">
    <v>0</v>
    <v>Functions Clearing</v>
    <v>20</v>
    <v>Layer</v>
    <v>5</v>
    <v>Functions Clearing</v>
    <v>14</v>
    <v>0</v>
    <v>60300000</v>
    <v>Functions Clearing</v>
    <v>Working Capital</v>
    <v>Account</v>
    <v>8</v>
    <v>101878</v>
    <v/>
    <v>Eden Sports &amp; Recreation Club (60300000)</v>
    <v>L</v>
    <v>Functions Clearing</v>
    <v>88</v>
    <v>3</v>
    <v>BASEXCLUDED</v>
  </rv>
  <rv s="4">
    <v>0</v>
    <v>Cash Clearing</v>
    <v>21</v>
    <v>Layer</v>
    <v>5</v>
    <v>Cash Clearing</v>
    <v>14</v>
    <v>0</v>
    <v>60281509</v>
    <v/>
    <v>Working Capital</v>
    <v>Account</v>
    <v>8</v>
    <v>101862</v>
    <v/>
    <v>Eden Sports &amp; Recreation Club (60281509)</v>
    <v>L</v>
    <v>Cash Clearing</v>
    <v>88</v>
    <v>7</v>
    <v>BASEXCLUDED</v>
  </rv>
  <rv s="4">
    <v>0</v>
    <v>TAB Cash Clearing</v>
    <v>20</v>
    <v>Layer</v>
    <v>5</v>
    <v>TAB Cash Clearing</v>
    <v>14</v>
    <v>0</v>
    <v>60281510</v>
    <v>TAB Cash Clearing</v>
    <v>Working Capital</v>
    <v>Account</v>
    <v>8</v>
    <v>101863</v>
    <v/>
    <v>Eden Sports &amp; Recreation Club (60281510)</v>
    <v>L</v>
    <v>TAB Cash Clearing</v>
    <v>88</v>
    <v>25</v>
    <v>BASEXCLUDED</v>
  </rv>
  <rv s="4">
    <v>0</v>
    <v>Keno Cash Clearing</v>
    <v>20</v>
    <v>Layer</v>
    <v>5</v>
    <v>Keno Cash Clearing</v>
    <v>14</v>
    <v>0</v>
    <v>60281511</v>
    <v>Keno Cash Clearing</v>
    <v>Working Capital</v>
    <v>Account</v>
    <v>8</v>
    <v>101864</v>
    <v/>
    <v>Eden Sports &amp; Recreation Club (60281511)</v>
    <v>L</v>
    <v>Keno Cash Clearing</v>
    <v>88</v>
    <v>24</v>
    <v>BASEXCLUDED</v>
  </rv>
  <rv s="4">
    <v>0</v>
    <v>EFTPOS Clearing</v>
    <v>21</v>
    <v>Layer</v>
    <v>5</v>
    <v>EFTPOS Clearing</v>
    <v>14</v>
    <v>0</v>
    <v>60281508</v>
    <v/>
    <v>Working Capital</v>
    <v>Account</v>
    <v>8</v>
    <v>101861</v>
    <v/>
    <v>Eden Sports &amp; Recreation Club (60281508)</v>
    <v>L</v>
    <v>EFTPOS Clearing</v>
    <v>88</v>
    <v>8</v>
    <v>BASEXCLUDED</v>
  </rv>
  <rv s="4">
    <v>0</v>
    <v>ATM   CLEARING</v>
    <v>20</v>
    <v>Layer</v>
    <v>5</v>
    <v>ATM   CLEARING</v>
    <v>14</v>
    <v>0</v>
    <v>60281500</v>
    <v>ATM   CLEARING</v>
    <v>Working Capital</v>
    <v>Account</v>
    <v>8</v>
    <v>101854</v>
    <v/>
    <v>Eden Sports &amp; Recreation Club (60281500)</v>
    <v>L</v>
    <v>ATM   CLEARING</v>
    <v>88</v>
    <v>14</v>
    <v>BASEXCLUDED</v>
  </rv>
  <rv s="5">
    <v>0</v>
    <v>PAYROLL CURRENT LIABILITIES</v>
    <v>4</v>
    <v>Layer</v>
    <v>5</v>
    <v>PAYROLL CURRENT LIABILITIES</v>
    <v>17</v>
    <v>9</v>
    <v>385c7b9c-5ab6-4f63-bf49-d336ef661ad7</v>
    <v>Account</v>
    <v>8</v>
    <v>102044</v>
    <v>R</v>
    <v>PAYROLL CURRENT LIABILITIES</v>
    <v>88</v>
    <v>3</v>
  </rv>
  <rv s="4">
    <v>0</v>
    <v>PROV.FOR LONG SERV. LEAVE</v>
    <v>20</v>
    <v>Layer</v>
    <v>5</v>
    <v>PROV.FOR LONG SERV. LEAVE</v>
    <v>14</v>
    <v>0</v>
    <v>60114000</v>
    <v>PROV.FOR LONG SERV. LEAVE</v>
    <v>Working Capital</v>
    <v>Account</v>
    <v>8</v>
    <v>101825</v>
    <v/>
    <v>Eden Sports &amp; Recreation Club (60114000)</v>
    <v>L</v>
    <v>PROV.FOR LONG SERV. LEAVE</v>
    <v>88</v>
    <v>3</v>
    <v>BASEXCLUDED</v>
  </rv>
  <rv s="4">
    <v>0</v>
    <v>PROVISION FOR HOLIDAY PAY</v>
    <v>20</v>
    <v>Layer</v>
    <v>5</v>
    <v>PROVISION FOR HOLIDAY PAY</v>
    <v>14</v>
    <v>0</v>
    <v>60102000</v>
    <v>PROVISION FOR HOLIDAY PAY</v>
    <v>Working Capital</v>
    <v>Account</v>
    <v>8</v>
    <v>101819</v>
    <v/>
    <v>Eden Sports &amp; Recreation Club (60102000)</v>
    <v>L</v>
    <v>PROVISION FOR HOLIDAY PAY</v>
    <v>88</v>
    <v>9</v>
    <v>BASEXCLUDED</v>
  </rv>
  <rv s="4">
    <v>0</v>
    <v>GROUP TAX &amp; PPS  CLEARING</v>
    <v>20</v>
    <v>Layer</v>
    <v>5</v>
    <v>GROUP TAX &amp; PPS  CLEARING</v>
    <v>14</v>
    <v>0</v>
    <v>60280100</v>
    <v>GROUP TAX &amp; PPS  CLEARING</v>
    <v>Working Capital</v>
    <v>Account</v>
    <v>8</v>
    <v>101842</v>
    <v/>
    <v>Eden Sports &amp; Recreation Club (60280100)</v>
    <v>L</v>
    <v>GROUP TAX &amp; PPS  CLEARING</v>
    <v>88</v>
    <v>2</v>
    <v>BASEXCLUDED</v>
  </rv>
  <rv s="4">
    <v>0</v>
    <v>SUPERANNUATION   CLEARING</v>
    <v>20</v>
    <v>Layer</v>
    <v>5</v>
    <v>SUPERANNUATION   CLEARING</v>
    <v>14</v>
    <v>0</v>
    <v>60110000</v>
    <v>SUPERANNUATION   CLEARING</v>
    <v>Working Capital</v>
    <v>Account</v>
    <v>8</v>
    <v>101822</v>
    <v/>
    <v>Eden Sports &amp; Recreation Club (60110000)</v>
    <v>L</v>
    <v>SUPERANNUATION   CLEARING</v>
    <v>88</v>
    <v>5</v>
    <v>BASEXCLUDED</v>
  </rv>
  <rv s="4">
    <v>0</v>
    <v>PROV.FOR PAYROLL&amp;EMPL TAX</v>
    <v>20</v>
    <v>Layer</v>
    <v>5</v>
    <v>PROV.FOR PAYROLL&amp;EMPL TAX</v>
    <v>14</v>
    <v>0</v>
    <v>60106000</v>
    <v>PROV.FOR PAYROLL&amp;EMPL TAX</v>
    <v>Working Capital</v>
    <v>Account</v>
    <v>8</v>
    <v>101821</v>
    <v/>
    <v>Eden Sports &amp; Recreation Club (60106000)</v>
    <v>L</v>
    <v>PROV.FOR PAYROLL&amp;EMPL TAX</v>
    <v>88</v>
    <v>6</v>
    <v>BASEXCLUDED</v>
  </rv>
  <rv s="4">
    <v>0</v>
    <v>CLUB PLUS        CLEARING</v>
    <v>20</v>
    <v>Layer</v>
    <v>5</v>
    <v>CLUB PLUS        CLEARING</v>
    <v>14</v>
    <v>0</v>
    <v>60110001</v>
    <v>CLUB PLUS        CLEARING</v>
    <v>Working Capital</v>
    <v>Account</v>
    <v>8</v>
    <v>101823</v>
    <v/>
    <v>Eden Sports &amp; Recreation Club (60110001)</v>
    <v>L</v>
    <v>CLUB PLUS        CLEARING</v>
    <v>88</v>
    <v>4</v>
    <v>BASEXCLUDED</v>
  </rv>
  <rv s="5">
    <v>0</v>
    <v>Employee entitlements (wages, annual leave, etc)</v>
    <v>4</v>
    <v>Layer</v>
    <v>5</v>
    <v>Employee entitlements (wages, annual leave, etc)</v>
    <v>17</v>
    <v>1</v>
    <v>LIA.CUR.PAY.EMP</v>
    <v>Account</v>
    <v>8</v>
    <v>101461</v>
    <v>R</v>
    <v>Employee entitlements (wages, annual leave, etc)</v>
    <v>88</v>
    <v>1</v>
  </rv>
  <rv s="4">
    <v>0</v>
    <v>PROVISION FOR SICK PAY</v>
    <v>20</v>
    <v>Layer</v>
    <v>5</v>
    <v>PROVISION FOR SICK PAY</v>
    <v>14</v>
    <v>0</v>
    <v>60104000</v>
    <v>PROVISION FOR SICK PAY</v>
    <v>Working Capital</v>
    <v>Account</v>
    <v>8</v>
    <v>101820</v>
    <v/>
    <v>Eden Sports &amp; Recreation Club (60104000)</v>
    <v>L</v>
    <v>PROVISION FOR SICK PAY</v>
    <v>88</v>
    <v>7</v>
    <v>BASEXCLUDED</v>
  </rv>
  <rv s="4">
    <v>0</v>
    <v>WAGES CLEARING A/C</v>
    <v>20</v>
    <v>Layer</v>
    <v>5</v>
    <v>WAGES CLEARING A/C</v>
    <v>14</v>
    <v>0</v>
    <v>60100000</v>
    <v>WAGES CLEARING A/C</v>
    <v>Working Capital</v>
    <v>Account</v>
    <v>8</v>
    <v>101818</v>
    <v/>
    <v>Eden Sports &amp; Recreation Club (60100000)</v>
    <v>L</v>
    <v>WAGES CLEARING A/C</v>
    <v>88</v>
    <v>8</v>
    <v>BASEXCLUDED</v>
  </rv>
  <rv s="5">
    <v>0</v>
    <v>OTHER CURRENT LIABILITIES</v>
    <v>4</v>
    <v>Layer</v>
    <v>5</v>
    <v>OTHER CURRENT LIABILITIES</v>
    <v>17</v>
    <v>18</v>
    <v>c4630161-6293-4bcb-aeea-542682d353d6</v>
    <v>Account</v>
    <v>8</v>
    <v>102043</v>
    <v>R</v>
    <v>OTHER CURRENT LIABILITIES</v>
    <v>88</v>
    <v>4</v>
  </rv>
  <rv s="4">
    <v>0</v>
    <v>MORT. INSURANCE   PROVISI</v>
    <v>20</v>
    <v>Layer</v>
    <v>5</v>
    <v>MORT. INSURANCE   PROVISI</v>
    <v>14</v>
    <v>0</v>
    <v>60231000</v>
    <v>MORT. INSURANCE   PROVISI</v>
    <v>Working Capital</v>
    <v>Account</v>
    <v>8</v>
    <v>101833</v>
    <v/>
    <v>Eden Sports &amp; Recreation Club (60231000)</v>
    <v>L</v>
    <v>MORT. INSURANCE   PROVISI</v>
    <v>88</v>
    <v>12</v>
    <v>BASEXCLUDED</v>
  </rv>
  <rv s="4">
    <v>0</v>
    <v>PROV. POKER MACHINE TAX</v>
    <v>20</v>
    <v>Layer</v>
    <v>5</v>
    <v>PROV. POKER MACHINE TAX</v>
    <v>14</v>
    <v>0</v>
    <v>60252000</v>
    <v>PROV. POKER MACHINE TAX</v>
    <v>Working Capital</v>
    <v>Account</v>
    <v>8</v>
    <v>101836</v>
    <v/>
    <v>Eden Sports &amp; Recreation Club (60252000)</v>
    <v>L</v>
    <v>PROV. POKER MACHINE TAX</v>
    <v>88</v>
    <v>13</v>
    <v>BASEXCLUDED</v>
  </rv>
  <rv s="4">
    <v>0</v>
    <v>MEMBERSHIP IN ADVANCE</v>
    <v>20</v>
    <v>Layer</v>
    <v>5</v>
    <v>MEMBERSHIP IN ADVANCE</v>
    <v>14</v>
    <v>0</v>
    <v>60045000</v>
    <v>MEMBERSHIP IN ADVANCE</v>
    <v>Working Capital</v>
    <v>Account</v>
    <v>8</v>
    <v>101816</v>
    <v/>
    <v>Eden Sports &amp; Recreation Club (60045000)</v>
    <v>L</v>
    <v>MEMBERSHIP IN ADVANCE</v>
    <v>88</v>
    <v>1</v>
    <v>OUTPUT</v>
  </rv>
  <rv s="4">
    <v>0</v>
    <v>Progressive Meter liability</v>
    <v>20</v>
    <v>Layer</v>
    <v>5</v>
    <v>Progressive Meter liability</v>
    <v>14</v>
    <v>0</v>
    <v>60281100</v>
    <v>Progressive Meter liability</v>
    <v>Working Capital</v>
    <v>Account</v>
    <v>8</v>
    <v>102027</v>
    <v/>
    <v>Eden Sports &amp; Recreation Club (60281100)</v>
    <v>L</v>
    <v>Progressive Meter liability</v>
    <v>88</v>
    <v>17</v>
    <v>BASEXCLUDED</v>
  </rv>
  <rv s="4">
    <v>0</v>
    <v>BONUS POINTS LIABILITY</v>
    <v>20</v>
    <v>Layer</v>
    <v>5</v>
    <v>BONUS POINTS LIABILITY</v>
    <v>14</v>
    <v>0</v>
    <v>80700003</v>
    <v>BONUS POINTS LIABILITY</v>
    <v>Working Capital</v>
    <v>Account</v>
    <v>8</v>
    <v>101923</v>
    <v/>
    <v>Eden Sports &amp; Recreation Club (80700003)</v>
    <v>L</v>
    <v>BONUS POINTS LIABILITY</v>
    <v>88</v>
    <v>5</v>
    <v>BASEXCLUDED</v>
  </rv>
  <rv s="4">
    <v>0</v>
    <v>CREDITOR ACCRUALS</v>
    <v>20</v>
    <v>Layer</v>
    <v>5</v>
    <v>CREDITOR ACCRUALS</v>
    <v>14</v>
    <v>0</v>
    <v>80700002</v>
    <v>CREDITOR ACCRUALS</v>
    <v>Working Capital</v>
    <v>Account</v>
    <v>8</v>
    <v>101922</v>
    <v/>
    <v>Eden Sports &amp; Recreation Club (80700002)</v>
    <v>L</v>
    <v>CREDITOR ACCRUALS</v>
    <v>88</v>
    <v>6</v>
    <v>BASEXCLUDED</v>
  </rv>
  <rv s="4">
    <v>0</v>
    <v>AUDIT FEE FINANCE</v>
    <v>20</v>
    <v>Layer</v>
    <v>5</v>
    <v>AUDIT FEE FINANCE</v>
    <v>14</v>
    <v>0</v>
    <v>85800008</v>
    <v>AUDIT FEE FINANCE</v>
    <v>Finance Arrangements</v>
    <v>Account</v>
    <v>8</v>
    <v>101950</v>
    <v/>
    <v>Eden Sports &amp; Recreation Club (85800008)</v>
    <v>L</v>
    <v>AUDIT FEE FINANCE</v>
    <v>88</v>
    <v>3</v>
    <v>BASEXCLUDED</v>
  </rv>
  <rv s="4">
    <v>0</v>
    <v>INSURANCE FUNDING</v>
    <v>20</v>
    <v>Layer</v>
    <v>5</v>
    <v>INSURANCE FUNDING</v>
    <v>14</v>
    <v>0</v>
    <v>60286010</v>
    <v>INSURANCE FUNDING</v>
    <v>Working Capital</v>
    <v>Account</v>
    <v>8</v>
    <v>101877</v>
    <v/>
    <v>Eden Sports &amp; Recreation Club (60286010)</v>
    <v>L</v>
    <v>INSURANCE FUNDING</v>
    <v>88</v>
    <v>7</v>
    <v>BASEXCLUDED</v>
  </rv>
  <rv s="4">
    <v>0</v>
    <v>Rounding</v>
    <v>20</v>
    <v>Layer</v>
    <v>5</v>
    <v>Rounding</v>
    <v>14</v>
    <v>0</v>
    <v>860</v>
    <v>An adjustment entry to allow for rounding</v>
    <v>Working Capital</v>
    <v>Account</v>
    <v>8</v>
    <v>101966</v>
    <v/>
    <v>Eden Sports &amp; Recreation Club (860)</v>
    <v>L</v>
    <v>Rounding</v>
    <v>88</v>
    <v>16</v>
    <v>BASEXCLUDED</v>
  </rv>
  <rv s="4">
    <v>0</v>
    <v>FUNCTION DEPOSITS</v>
    <v>20</v>
    <v>Layer</v>
    <v>5</v>
    <v>FUNCTION DEPOSITS</v>
    <v>14</v>
    <v>0</v>
    <v>FUNDEPO</v>
    <v>FUNCTION DEPOSITS</v>
    <v>Working Capital</v>
    <v>Account</v>
    <v>8</v>
    <v>101969</v>
    <v/>
    <v>Eden Sports &amp; Recreation Club (FUNDEPO)</v>
    <v>L</v>
    <v>FUNCTION DEPOSITS</v>
    <v>88</v>
    <v>2</v>
    <v>BASEXCLUDED</v>
  </rv>
  <rv s="4">
    <v>0</v>
    <v>PROV. FOR DOUBTFUL DEBTS</v>
    <v>20</v>
    <v>Layer</v>
    <v>5</v>
    <v>PROV. FOR DOUBTFUL DEBTS</v>
    <v>14</v>
    <v>0</v>
    <v>70510002</v>
    <v>PROV. FOR DOUBTFUL DEBTS</v>
    <v>Working Capital</v>
    <v>Account</v>
    <v>8</v>
    <v>101915</v>
    <v/>
    <v>Eden Sports &amp; Recreation Club (70510002)</v>
    <v>L</v>
    <v>PROV. FOR DOUBTFUL DEBTS</v>
    <v>88</v>
    <v>4</v>
    <v>BASEXCLUDED</v>
  </rv>
  <rv s="4">
    <v>0</v>
    <v>SUNDRY CREDITORS</v>
    <v>20</v>
    <v>Layer</v>
    <v>5</v>
    <v>SUNDRY CREDITORS</v>
    <v>14</v>
    <v>0</v>
    <v>80700001</v>
    <v>SUNDRY CREDITORS</v>
    <v>Working Capital</v>
    <v>Account</v>
    <v>8</v>
    <v>101921</v>
    <v/>
    <v>Eden Sports &amp; Recreation Club (80700001)</v>
    <v>L</v>
    <v>SUNDRY CREDITORS</v>
    <v>88</v>
    <v>8</v>
    <v>BASEXCLUDED</v>
  </rv>
  <rv s="4">
    <v>0</v>
    <v>REBATE FOSTERS/COKE</v>
    <v>20</v>
    <v>Layer</v>
    <v>5</v>
    <v>REBATE FOSTERS/COKE</v>
    <v>14</v>
    <v>0</v>
    <v>60283002</v>
    <v>REBATE FOSTERS/COKE</v>
    <v>Sales GST</v>
    <v>Account</v>
    <v>8</v>
    <v>101868</v>
    <v/>
    <v>Eden Sports &amp; Recreation Club (60283002)</v>
    <v>L</v>
    <v>REBATE FOSTERS/COKE</v>
    <v>88</v>
    <v>9</v>
    <v>BASEXCLUDED</v>
  </rv>
  <rv s="4">
    <v>0</v>
    <v>COMP FEE MENS GOLF</v>
    <v>20</v>
    <v>Layer</v>
    <v>5</v>
    <v>COMP FEE MENS GOLF</v>
    <v>14</v>
    <v>0</v>
    <v>60253000</v>
    <v>COMP FEE MENS GOLF</v>
    <v>Working Capital</v>
    <v>Account</v>
    <v>8</v>
    <v>101837</v>
    <v/>
    <v>Eden Sports &amp; Recreation Club (60253000)</v>
    <v>L</v>
    <v>COMP FEE MENS GOLF</v>
    <v>88</v>
    <v>10</v>
    <v>BASEXCLUDED</v>
  </rv>
  <rv s="4">
    <v>0</v>
    <v>SUSPENSE</v>
    <v>20</v>
    <v>Layer</v>
    <v>5</v>
    <v>SUSPENSE</v>
    <v>14</v>
    <v>0</v>
    <v>60283000</v>
    <v>SUSPENSE</v>
    <v>Working Capital</v>
    <v>Account</v>
    <v>8</v>
    <v>101866</v>
    <v/>
    <v>Eden Sports &amp; Recreation Club (60283000)</v>
    <v>L</v>
    <v>SUSPENSE</v>
    <v>88</v>
    <v>11</v>
    <v>BASEXCLUDED</v>
  </rv>
  <rv s="4">
    <v>0</v>
    <v>INS. CLEARING - Workers C</v>
    <v>20</v>
    <v>Layer</v>
    <v>5</v>
    <v>INS. CLEARING - Workers C</v>
    <v>14</v>
    <v>0</v>
    <v>60112000</v>
    <v>INS. CLEARING - Workers C</v>
    <v>Working Capital</v>
    <v>Account</v>
    <v>8</v>
    <v>101824</v>
    <v/>
    <v>Eden Sports &amp; Recreation Club (60112000)</v>
    <v>L</v>
    <v>INS. CLEARING - Workers C</v>
    <v>88</v>
    <v>14</v>
    <v>BASEXCLUDED</v>
  </rv>
  <rv s="4">
    <v>0</v>
    <v>Tracking Transfers</v>
    <v>20</v>
    <v>Layer</v>
    <v>5</v>
    <v>Tracking Transfers</v>
    <v>14</v>
    <v>0</v>
    <v>877</v>
    <v>Transfers between tracking categories</v>
    <v>Working Capital</v>
    <v>Account</v>
    <v>8</v>
    <v>101967</v>
    <v/>
    <v>Eden Sports &amp; Recreation Club (877)</v>
    <v>L</v>
    <v>Tracking Transfers</v>
    <v>88</v>
    <v>15</v>
    <v>BASEXCLUDED</v>
  </rv>
  <rv s="4">
    <v>0</v>
    <v>Historical Adjustment</v>
    <v>20</v>
    <v>Layer</v>
    <v>5</v>
    <v>Historical Adjustment</v>
    <v>14</v>
    <v>0</v>
    <v>840</v>
    <v>For accountant adjustments</v>
    <v>Working Capital</v>
    <v>Account</v>
    <v>8</v>
    <v>101941</v>
    <v/>
    <v>Eden Sports &amp; Recreation Club (840)</v>
    <v>L</v>
    <v>Historical Adjustment</v>
    <v>88</v>
    <v>18</v>
    <v>BASEXCLUDED</v>
  </rv>
  <rv s="5">
    <v>0</v>
    <v>TRADE AND OTHER PAYABLES</v>
    <v>4</v>
    <v>Layer</v>
    <v>5</v>
    <v>TRADE AND OTHER PAYABLES</v>
    <v>17</v>
    <v>1</v>
    <v>LIA.CUR.PAY</v>
    <v>Account</v>
    <v>8</v>
    <v>101460</v>
    <v>R</v>
    <v>TRADE AND OTHER PAYABLES</v>
    <v>88</v>
    <v>5</v>
  </rv>
  <rv s="5">
    <v>0</v>
    <v>Trade payables</v>
    <v>4</v>
    <v>Layer</v>
    <v>5</v>
    <v>Trade payables</v>
    <v>17</v>
    <v>1</v>
    <v>LIA.CUR.PAY.TRA</v>
    <v>Account</v>
    <v>8</v>
    <v>101462</v>
    <v>R</v>
    <v>Trade payables</v>
    <v>88</v>
    <v>1</v>
  </rv>
  <rv s="5">
    <v>0</v>
    <v>TAX</v>
    <v>4</v>
    <v>Layer</v>
    <v>5</v>
    <v>TAX</v>
    <v>17</v>
    <v>6</v>
    <v>LIA.CUR.TAX</v>
    <v>Account</v>
    <v>8</v>
    <v>101463</v>
    <v>R</v>
    <v>TAX</v>
    <v>88</v>
    <v>6</v>
  </rv>
  <rv s="5">
    <v>0</v>
    <v>Goods and services tax</v>
    <v>4</v>
    <v>Layer</v>
    <v>5</v>
    <v>Goods and services tax</v>
    <v>17</v>
    <v>1</v>
    <v>LIA.CUR.TAX.GST</v>
    <v>Account</v>
    <v>8</v>
    <v>101464</v>
    <v>R</v>
    <v>Goods and services tax</v>
    <v>88</v>
    <v>5</v>
  </rv>
  <rv s="4">
    <v>0</v>
    <v>PM TAX REFUND NOT ALLOC.</v>
    <v>20</v>
    <v>Layer</v>
    <v>5</v>
    <v>PM TAX REFUND NOT ALLOC.</v>
    <v>14</v>
    <v>0</v>
    <v>60283004</v>
    <v>PM TAX REFUND NOT ALLOC.</v>
    <v>Working Capital</v>
    <v>Account</v>
    <v>8</v>
    <v>101869</v>
    <v/>
    <v>Eden Sports &amp; Recreation Club (60283004)</v>
    <v>L</v>
    <v>PM TAX REFUND NOT ALLOC.</v>
    <v>88</v>
    <v>4</v>
    <v>BASEXCLUDED</v>
  </rv>
  <rv s="4">
    <v>0</v>
    <v>ATO Payment Plan</v>
    <v>21</v>
    <v>Layer</v>
    <v>5</v>
    <v>ATO Payment Plan</v>
    <v>14</v>
    <v>0</v>
    <v>821</v>
    <v/>
    <v>Working Capital</v>
    <v>Account</v>
    <v>8</v>
    <v>101940</v>
    <v/>
    <v>Eden Sports &amp; Recreation Club (821)</v>
    <v>L</v>
    <v>ATO Payment Plan</v>
    <v>88</v>
    <v>1</v>
    <v>BASEXCLUDED</v>
  </rv>
  <rv s="4">
    <v>0</v>
    <v>FBT Clearing</v>
    <v>20</v>
    <v>Layer</v>
    <v>5</v>
    <v>FBT Clearing</v>
    <v>14</v>
    <v>0</v>
    <v>60285000</v>
    <v>FBT Clearing</v>
    <v>Working Capital</v>
    <v>Account</v>
    <v>8</v>
    <v>101874</v>
    <v/>
    <v>Eden Sports &amp; Recreation Club (60285000)</v>
    <v>L</v>
    <v>FBT Clearing</v>
    <v>88</v>
    <v>2</v>
    <v>BASEXCLUDED</v>
  </rv>
  <rv s="4">
    <v>0</v>
    <v>GST Suspense</v>
    <v>20</v>
    <v>Layer</v>
    <v>5</v>
    <v>GST Suspense</v>
    <v>14</v>
    <v>0</v>
    <v>60283100</v>
    <v>GST Suspense</v>
    <v>Working Capital</v>
    <v>Account</v>
    <v>8</v>
    <v>101872</v>
    <v/>
    <v>Eden Sports &amp; Recreation Club (60283100)</v>
    <v>L</v>
    <v>GST Suspense</v>
    <v>88</v>
    <v>3</v>
    <v>BASEXCLUDED</v>
  </rv>
  <rv s="4">
    <v>0</v>
    <v>WITHOLDING TAX   CLEARING</v>
    <v>20</v>
    <v>Layer</v>
    <v>5</v>
    <v>WITHOLDING TAX   CLEARING</v>
    <v>14</v>
    <v>0</v>
    <v>60280102</v>
    <v>WITHOLDING TAX   CLEARING</v>
    <v>Working Capital</v>
    <v>Account</v>
    <v>8</v>
    <v>101843</v>
    <v/>
    <v>Eden Sports &amp; Recreation Club (60280102)</v>
    <v>L</v>
    <v>WITHOLDING TAX   CLEARING</v>
    <v>88</v>
    <v>6</v>
    <v>BASEXCLUDED</v>
  </rv>
  <rv s="5">
    <v>0</v>
    <v>NON CURRENT LIABILITIES</v>
    <v>4</v>
    <v>Layer</v>
    <v>5</v>
    <v>NON CURRENT LIABILITIES</v>
    <v>17</v>
    <v>2</v>
    <v>ed8bd3bb-3ce7-4d8b-93bd-cda2d2523893</v>
    <v>Account</v>
    <v>8</v>
    <v>102047</v>
    <v>R</v>
    <v>NON CURRENT LIABILITIES</v>
    <v>88</v>
    <v>2</v>
  </rv>
  <rv s="5">
    <v>0</v>
    <v>PAYROLL NON CURRENT LIABILITIES</v>
    <v>4</v>
    <v>Layer</v>
    <v>5</v>
    <v>PAYROLL NON CURRENT LIABILITIES</v>
    <v>17</v>
    <v>2</v>
    <v>eebe16a8-9ef2-4b9b-8a21-aa8bf18abcfd</v>
    <v>Account</v>
    <v>8</v>
    <v>102048</v>
    <v>R</v>
    <v>PAYROLL NON CURRENT LIABILITIES</v>
    <v>88</v>
    <v>1</v>
  </rv>
  <rv s="4">
    <v>0</v>
    <v>PROV.FOR LSL (NON-CURR.)</v>
    <v>20</v>
    <v>Layer</v>
    <v>5</v>
    <v>PROV.FOR LSL (NON-CURR.)</v>
    <v>14</v>
    <v>0</v>
    <v>60114001</v>
    <v>PROV.FOR LSL (NON-CURR.)</v>
    <v>Working Capital</v>
    <v>Account</v>
    <v>8</v>
    <v>101826</v>
    <v/>
    <v>Eden Sports &amp; Recreation Club (60114001)</v>
    <v>L</v>
    <v>PROV.FOR LSL (NON-CURR.)</v>
    <v>88</v>
    <v>2</v>
    <v>BASEXCLUDED</v>
  </rv>
  <rv s="4">
    <v>0</v>
    <v>LSL NON-CURRENT     ADMIN</v>
    <v>20</v>
    <v>Layer</v>
    <v>5</v>
    <v>LSL NON-CURRENT     ADMIN</v>
    <v>14</v>
    <v>0</v>
    <v>49114001</v>
    <v>LSL NON-CURRENT     ADMIN</v>
    <v>Working Capital</v>
    <v>Account</v>
    <v>8</v>
    <v>101752</v>
    <v/>
    <v>Eden Sports &amp; Recreation Club (49114001)</v>
    <v>L</v>
    <v>LSL NON-CURRENT     ADMIN</v>
    <v>88</v>
    <v>1</v>
    <v>BASEXCLUDED</v>
  </rv>
  <rv s="4">
    <v>0</v>
    <v>CART LOAN NON CURRENT</v>
    <v>20</v>
    <v>Layer</v>
    <v>5</v>
    <v>CART LOAN NON CURRENT</v>
    <v>14</v>
    <v>0</v>
    <v>85800020</v>
    <v>CART LOAN NON CURRENT</v>
    <v>Finance Arrangements</v>
    <v>Account</v>
    <v>8</v>
    <v>101960</v>
    <v/>
    <v>Eden Sports &amp; Recreation Club (85800020)</v>
    <v>L</v>
    <v>CART LOAN NON CURRENT</v>
    <v>88</v>
    <v>3</v>
    <v>BASEXCLUDED</v>
  </rv>
  <rv s="4">
    <v>0</v>
    <v>L/T NAB</v>
    <v>20</v>
    <v>Layer</v>
    <v>5</v>
    <v>L/T NAB</v>
    <v>14</v>
    <v>0</v>
    <v>85800012</v>
    <v>L/T NAB</v>
    <v>Finance Arrangements</v>
    <v>Account</v>
    <v>8</v>
    <v>101954</v>
    <v/>
    <v>Eden Sports &amp; Recreation Club (85800012)</v>
    <v>L</v>
    <v>L/T NAB</v>
    <v>88</v>
    <v>6</v>
    <v>BASEXCLUDED</v>
  </rv>
  <rv s="4">
    <v>0</v>
    <v>TOYOTA LEASE FINANCE NON</v>
    <v>20</v>
    <v>Layer</v>
    <v>5</v>
    <v>TOYOTA LEASE FINANCE NON</v>
    <v>14</v>
    <v>0</v>
    <v>85800003</v>
    <v>TOYOTA LEASE FINANCE NON</v>
    <v>Finance Arrangements</v>
    <v>Account</v>
    <v>8</v>
    <v>101945</v>
    <v/>
    <v>Eden Sports &amp; Recreation Club (85800003)</v>
    <v>L</v>
    <v>TOYOTA LEASE FINANCE NON</v>
    <v>88</v>
    <v>10</v>
    <v>BASEXCLUDED</v>
  </rv>
  <rv s="4">
    <v>0</v>
    <v>LONG TERM HP       LIAB.</v>
    <v>20</v>
    <v>Layer</v>
    <v>5</v>
    <v>LONG TERM HP       LIAB.</v>
    <v>14</v>
    <v>0</v>
    <v>60286003</v>
    <v>LONG TERM HP       LIAB.</v>
    <v>Finance Arrangements</v>
    <v>Account</v>
    <v>8</v>
    <v>101876</v>
    <v/>
    <v>Eden Sports &amp; Recreation Club (60286003)</v>
    <v>L</v>
    <v>LONG TERM HP       LIAB.</v>
    <v>88</v>
    <v>9</v>
    <v>BASEXCLUDED</v>
  </rv>
  <rv s="4">
    <v>0</v>
    <v>FORKLIFT FINANCE NON CURR</v>
    <v>20</v>
    <v>Layer</v>
    <v>5</v>
    <v>FORKLIFT FINANCE NON CURR</v>
    <v>14</v>
    <v>0</v>
    <v>85800024</v>
    <v>FORKLIFT FINANCE NON CURR</v>
    <v>Finance Arrangements</v>
    <v>Account</v>
    <v>8</v>
    <v>101964</v>
    <v/>
    <v>Eden Sports &amp; Recreation Club (85800024)</v>
    <v>L</v>
    <v>FORKLIFT FINANCE NON CURR</v>
    <v>88</v>
    <v>1</v>
    <v>BASEXCLUDED</v>
  </rv>
  <rv s="4">
    <v>0</v>
    <v>Bunker Rake Non Current</v>
    <v>20</v>
    <v>Layer</v>
    <v>5</v>
    <v>Bunker Rake Non Current</v>
    <v>14</v>
    <v>0</v>
    <v>85800022</v>
    <v>Bunker Rake Non Current</v>
    <v>Finance Arrangements</v>
    <v>Account</v>
    <v>8</v>
    <v>101962</v>
    <v/>
    <v>Eden Sports &amp; Recreation Club (85800022)</v>
    <v>L</v>
    <v>Bunker Rake Non Current</v>
    <v>88</v>
    <v>2</v>
    <v>BASEXCLUDED</v>
  </rv>
  <rv s="4">
    <v>0</v>
    <v>CONCERTO NON CURRENT</v>
    <v>20</v>
    <v>Layer</v>
    <v>5</v>
    <v>CONCERTO NON CURRENT</v>
    <v>14</v>
    <v>0</v>
    <v>85800018</v>
    <v>CONCERTO NON CURRENT</v>
    <v>Finance Arrangements</v>
    <v>Account</v>
    <v>8</v>
    <v>101958</v>
    <v/>
    <v>Eden Sports &amp; Recreation Club (85800018)</v>
    <v>L</v>
    <v>CONCERTO NON CURRENT</v>
    <v>88</v>
    <v>4</v>
    <v>BASEXCLUDED</v>
  </rv>
  <rv s="4">
    <v>0</v>
    <v>L/T Aristocrat PM $803/ K</v>
    <v>20</v>
    <v>Layer</v>
    <v>5</v>
    <v>L/T Aristocrat PM $803/ K</v>
    <v>14</v>
    <v>0</v>
    <v>85800016</v>
    <v>L/T Aristocrat PM $803/ K</v>
    <v>Finance Arrangements</v>
    <v>Account</v>
    <v>8</v>
    <v>101956</v>
    <v/>
    <v>Eden Sports &amp; Recreation Club (85800016)</v>
    <v>L</v>
    <v>L/T Aristocrat PM $803/ K</v>
    <v>88</v>
    <v>5</v>
    <v>BASEXCLUDED</v>
  </rv>
  <rv s="4">
    <v>0</v>
    <v>TOYOTA LOAN NON CURRENT</v>
    <v>20</v>
    <v>Layer</v>
    <v>5</v>
    <v>TOYOTA LOAN NON CURRENT</v>
    <v>14</v>
    <v>0</v>
    <v>85800005</v>
    <v>TOYOTA LOAN NON CURRENT</v>
    <v>Finance Arrangements</v>
    <v>Account</v>
    <v>8</v>
    <v>101947</v>
    <v/>
    <v>Eden Sports &amp; Recreation Club (85800005)</v>
    <v>L</v>
    <v>TOYOTA LOAN NON CURRENT</v>
    <v>88</v>
    <v>7</v>
    <v>BASEXCLUDED</v>
  </rv>
  <rv s="4">
    <v>0</v>
    <v>FURNITURE LOAN L/T</v>
    <v>20</v>
    <v>Layer</v>
    <v>5</v>
    <v>FURNITURE LOAN L/T</v>
    <v>14</v>
    <v>0</v>
    <v>85800010</v>
    <v>FURNITURE LOAN L/T</v>
    <v>Finance Arrangements</v>
    <v>Account</v>
    <v>8</v>
    <v>101952</v>
    <v/>
    <v>Eden Sports &amp; Recreation Club (85800010)</v>
    <v>L</v>
    <v>FURNITURE LOAN L/T</v>
    <v>88</v>
    <v>8</v>
    <v>BASEXCLUDED</v>
  </rv>
  <rv s="5">
    <v>0</v>
    <v>NET ASSETS</v>
    <v>4</v>
    <v>Layer</v>
    <v>5</v>
    <v>NET ASSETS</v>
    <v>17</v>
    <v>2</v>
    <v>NETASS</v>
    <v>Account</v>
    <v>8</v>
    <v>101465</v>
    <v>R</v>
    <v>NET ASSETS</v>
    <v>92</v>
    <v>2</v>
  </rv>
  <rv s="5">
    <v>0</v>
    <v>EQUITY/MEMBERS FUNDS</v>
    <v>4</v>
    <v>Layer</v>
    <v>5</v>
    <v>EQUITY/MEMBERS FUNDS</v>
    <v>17</v>
    <v>5</v>
    <v>EQU</v>
    <v>Account</v>
    <v>8</v>
    <v>101450</v>
    <v>R</v>
    <v>EQUITY/MEMBERS FUNDS</v>
    <v>88</v>
    <v>1</v>
  </rv>
  <rv s="4">
    <v>0</v>
    <v>CAPITAL RESERVE</v>
    <v>20</v>
    <v>Layer</v>
    <v>5</v>
    <v>CAPITAL RESERVE</v>
    <v>14</v>
    <v>0</v>
    <v>68420000</v>
    <v>CAPITAL RESERVE</v>
    <v>Fixed Asset</v>
    <v>Account</v>
    <v>8</v>
    <v>101908</v>
    <v/>
    <v>Eden Sports &amp; Recreation Club (68420000)</v>
    <v>L</v>
    <v>CAPITAL RESERVE</v>
    <v>88</v>
    <v>1</v>
    <v>BASEXCLUDED</v>
  </rv>
  <rv s="4">
    <v>0</v>
    <v>ACCUMULATED FUNDS</v>
    <v>20</v>
    <v>Layer</v>
    <v>5</v>
    <v>ACCUMULATED FUNDS</v>
    <v>14</v>
    <v>0</v>
    <v>68400000</v>
    <v>ACCUMULATED FUNDS</v>
    <v>Capital</v>
    <v>Account</v>
    <v>8</v>
    <v>101907</v>
    <v/>
    <v>Eden Sports &amp; Recreation Club (68400000)</v>
    <v>L</v>
    <v>ACCUMULATED FUNDS</v>
    <v>88</v>
    <v>2</v>
    <v>BASEXCLUDED</v>
  </rv>
  <rv s="4">
    <v>0</v>
    <v>ASSET REVALUE RESERVE</v>
    <v>20</v>
    <v>Layer</v>
    <v>5</v>
    <v>ASSET REVALUE RESERVE</v>
    <v>14</v>
    <v>0</v>
    <v>68430000</v>
    <v>ASSET REVALUE RESERVE</v>
    <v>Capital</v>
    <v>Account</v>
    <v>8</v>
    <v>101909</v>
    <v/>
    <v>Eden Sports &amp; Recreation Club (68430000)</v>
    <v>L</v>
    <v>ASSET REVALUE RESERVE</v>
    <v>88</v>
    <v>3</v>
    <v>BASEXCLUDED</v>
  </rv>
  <rv s="9">
    <v>0</v>
    <v>Foreign Currency Translation Reserve</v>
    <v>23</v>
    <v>Layer</v>
    <v>5</v>
    <v>Foreign Currency Translation Reserve</v>
    <v>27</v>
    <v>0</v>
    <v>FCTR</v>
    <v/>
    <v>Account</v>
    <v>8</v>
    <v>8051</v>
    <v/>
    <v>L</v>
    <v>Foreign Currency Translation Reserve</v>
    <v>88</v>
    <v>4</v>
  </rv>
  <rv s="5">
    <v>0</v>
    <v>Retained earnings/Accumulated funds</v>
    <v>4</v>
    <v>Layer</v>
    <v>5</v>
    <v>Retained earnings/Accumulated funds</v>
    <v>17</v>
    <v>2</v>
    <v>EQU.RET</v>
    <v>Account</v>
    <v>8</v>
    <v>101451</v>
    <v>R</v>
    <v>Retained earnings/Accumulated funds</v>
    <v>88</v>
    <v>5</v>
  </rv>
</rvData>
</file>

<file path=xl/richData/rdrichvaluestructure.xml><?xml version="1.0" encoding="utf-8"?>
<rvStructures xmlns="http://schemas.microsoft.com/office/spreadsheetml/2017/richdata" count="10">
  <s t="_formattednumber">
    <k n="_Format" t="spb"/>
  </s>
  <s t="_entity">
    <k n="_Display" t="spb"/>
    <k n="_DisplayString" t="s"/>
    <k n="_Flags" t="spb"/>
    <k n="_Icon" t="s"/>
    <k n="_Provider" t="spb"/>
    <k n="_Title" t="s"/>
    <k n="_ViewInfo" t="spb"/>
    <k n="childrenCardinality" t="s"/>
    <k n="code" t="s"/>
    <k n="Days" t="r"/>
    <k n="End Date" t="r"/>
    <k n="hierarchy" t="s"/>
    <k n="hierarchyKey" t="s"/>
    <k n="key" t="s"/>
    <k n="memberType" t="s"/>
    <k n="name" t="s"/>
    <k n="sortOrder" t="s"/>
    <k n="Start Date" t="r"/>
    <k n="Weekdays" t="r"/>
  </s>
  <s t="_entity">
    <k n="_Display" t="spb"/>
    <k n="_DisplayString" t="s"/>
    <k n="_Flags" t="spb"/>
    <k n="_Icon" t="s"/>
    <k n="_Provider" t="spb"/>
    <k n="_Title" t="s"/>
    <k n="_ViewInfo" t="spb"/>
    <k n="childrenCardinality" t="s"/>
    <k n="code" t="s"/>
    <k n="From period" t="s"/>
    <k n="hierarchy" t="s"/>
    <k n="hierarchyKey" t="s"/>
    <k n="key" t="s"/>
    <k n="memberType" t="s"/>
    <k n="name" t="s"/>
    <k n="sortOrder" t="s"/>
    <k n="To period" t="s"/>
    <k n="Writeback status - Admin" t="s"/>
    <k n="Writeback status - User" t="s"/>
  </s>
  <s t="_entity">
    <k n="_Display" t="spb"/>
    <k n="_DisplayString" t="s"/>
    <k n="_Flags" t="spb"/>
    <k n="_Icon" t="s"/>
    <k n="_Provider" t="spb"/>
    <k n="_Title" t="s"/>
    <k n="childrenCardinality" t="s"/>
    <k n="code" t="s"/>
    <k n="hierarchy" t="s"/>
    <k n="hierarchyKey" t="s"/>
    <k n="key" t="s"/>
    <k n="memberType" t="s"/>
    <k n="name" t="s"/>
    <k n="sortOrder" t="s"/>
  </s>
  <s t="_entity">
    <k n="_Display" t="spb"/>
    <k n="_DisplayString" t="s"/>
    <k n="_Flags" t="spb"/>
    <k n="_Icon" t="s"/>
    <k n="_Provider" t="spb"/>
    <k n="_Title" t="s"/>
    <k n="_ViewInfo" t="spb"/>
    <k n="childrenCardinality" t="s"/>
    <k n="code" t="s"/>
    <k n="Description" t="s"/>
    <k n="Funds Flow" t="s"/>
    <k n="hierarchy" t="s"/>
    <k n="hierarchyKey" t="s"/>
    <k n="key" t="s"/>
    <k n="KPI TOTALS" t="s"/>
    <k n="Mappings" t="s"/>
    <k n="memberType" t="s"/>
    <k n="name" t="s"/>
    <k n="Reporting Scale" t="r"/>
    <k n="sortOrder" t="s"/>
    <k n="Tax Type" t="s"/>
  </s>
  <s t="_entity">
    <k n="_Display" t="spb"/>
    <k n="_DisplayString" t="s"/>
    <k n="_Flags" t="spb"/>
    <k n="_Icon" t="s"/>
    <k n="_Provider" t="spb"/>
    <k n="_Title" t="s"/>
    <k n="_ViewInfo" t="spb"/>
    <k n="childrenCardinality" t="s"/>
    <k n="code" t="s"/>
    <k n="hierarchy" t="s"/>
    <k n="hierarchyKey" t="s"/>
    <k n="key" t="s"/>
    <k n="memberType" t="s"/>
    <k n="name" t="s"/>
    <k n="Reporting Scale" t="r"/>
    <k n="sortOrder" t="s"/>
  </s>
  <s t="_entity">
    <k n="_Display" t="spb"/>
    <k n="_DisplayString" t="s"/>
    <k n="_Flags" t="spb"/>
    <k n="_Icon" t="s"/>
    <k n="_Provider" t="spb"/>
    <k n="_Title" t="s"/>
    <k n="_ViewInfo" t="spb"/>
    <k n="childrenCardinality" t="s"/>
    <k n="code" t="s"/>
    <k n="Funds Flow" t="s"/>
    <k n="hierarchy" t="s"/>
    <k n="hierarchyKey" t="s"/>
    <k n="key" t="s"/>
    <k n="memberType" t="s"/>
    <k n="name" t="s"/>
    <k n="Reporting Scale" t="r"/>
    <k n="sortOrder" t="s"/>
  </s>
  <s t="_entity">
    <k n="_DisplayString" t="s"/>
    <k n="_Icon" t="s"/>
    <k n="Error" t="s"/>
  </s>
  <s t="_entity">
    <k n="_Display" t="spb"/>
    <k n="_DisplayString" t="s"/>
    <k n="_Flags" t="spb"/>
    <k n="_Icon" t="s"/>
    <k n="_Provider" t="spb"/>
    <k n="_Title" t="s"/>
    <k n="_ViewInfo" t="spb"/>
    <k n="childrenCardinality" t="s"/>
    <k n="code" t="s"/>
    <k n="Funds Flow" t="s"/>
    <k n="hierarchy" t="s"/>
    <k n="hierarchyKey" t="s"/>
    <k n="key" t="s"/>
    <k n="KPI TOTALS" t="s"/>
    <k n="Mappings" t="s"/>
    <k n="memberType" t="s"/>
    <k n="name" t="s"/>
    <k n="Reporting Scale" t="r"/>
    <k n="sortOrder" t="s"/>
    <k n="Tax Type" t="s"/>
  </s>
  <s t="_entity">
    <k n="_Display" t="spb"/>
    <k n="_DisplayString" t="s"/>
    <k n="_Flags" t="spb"/>
    <k n="_Icon" t="s"/>
    <k n="_Provider" t="spb"/>
    <k n="_Title" t="s"/>
    <k n="_ViewInfo" t="spb"/>
    <k n="childrenCardinality" t="s"/>
    <k n="code" t="s"/>
    <k n="Funds Flow" t="s"/>
    <k n="hierarchy" t="s"/>
    <k n="hierarchyKey" t="s"/>
    <k n="key" t="s"/>
    <k n="KPI TOTALS" t="s"/>
    <k n="memberType" t="s"/>
    <k n="name" t="s"/>
    <k n="Reporting Scale" t="r"/>
    <k n="sortOrder" t="s"/>
  </s>
</rvStructures>
</file>

<file path=xl/richData/rdsupportingpropertybag.xml><?xml version="1.0" encoding="utf-8"?>
<supportingPropertyBags xmlns="http://schemas.microsoft.com/office/spreadsheetml/2017/richdata2">
  <spbArrays count="14">
    <a count="4">
      <v t="s">Start Date</v>
      <v t="s">End Date</v>
      <v t="s">Days</v>
      <v t="s">Weekdays</v>
    </a>
    <a count="1">
      <v t="spb">6</v>
    </a>
    <a count="4">
      <v t="s">From period</v>
      <v t="s">To period</v>
      <v t="s">Writeback status - Admin</v>
      <v t="s">Writeback status - User</v>
    </a>
    <a count="1">
      <v t="spb">10</v>
    </a>
    <a count="6">
      <v t="s">Description</v>
      <v t="s">Tax Type</v>
      <v t="s">Mappings</v>
      <v t="s">Reporting Scale</v>
      <v t="s">KPI TOTALS</v>
      <v t="s">Funds Flow</v>
    </a>
    <a count="1">
      <v t="spb">13</v>
    </a>
    <a count="1">
      <v t="s">Reporting Scale</v>
    </a>
    <a count="1">
      <v t="spb">16</v>
    </a>
    <a count="2">
      <v t="s">Reporting Scale</v>
      <v t="s">Funds Flow</v>
    </a>
    <a count="1">
      <v t="spb">18</v>
    </a>
    <a count="5">
      <v t="s">Tax Type</v>
      <v t="s">Mappings</v>
      <v t="s">Reporting Scale</v>
      <v t="s">KPI TOTALS</v>
      <v t="s">Funds Flow</v>
    </a>
    <a count="1">
      <v t="spb">24</v>
    </a>
    <a count="3">
      <v t="s">Reporting Scale</v>
      <v t="s">KPI TOTALS</v>
      <v t="s">Funds Flow</v>
    </a>
    <a count="1">
      <v t="spb">26</v>
    </a>
  </spbArrays>
  <spbData count="28">
    <spb s="0">
      <v>code</v>
    </spb>
    <spb s="1">
      <v>0</v>
    </spb>
    <spb s="2">
      <v>0</v>
      <v>1</v>
    </spb>
    <spb s="3">
      <v>0</v>
      <v>0</v>
      <v>0</v>
      <v>1</v>
    </spb>
    <spb s="4">
      <v>1</v>
      <v>2</v>
      <v>2</v>
      <v>2</v>
      <v>3</v>
      <v>3</v>
      <v>3</v>
      <v>3</v>
    </spb>
    <spb s="5">
      <v>https://xpna.app</v>
      <v>https://xpna.app/assets/xpna-logo.svg</v>
      <v>powered by xpna</v>
    </spb>
    <spb s="6">
      <v>Additional information</v>
      <v>0</v>
      <v>0</v>
    </spb>
    <spb s="7">
      <v>1</v>
    </spb>
    <spb s="8">
      <v>1</v>
    </spb>
    <spb s="8">
      <v>2</v>
    </spb>
    <spb s="6">
      <v>Additional information</v>
      <v>2</v>
      <v>0</v>
    </spb>
    <spb s="7">
      <v>3</v>
    </spb>
    <spb s="5">
      <v>https://xpna.co</v>
      <v>https://xpna.app/assets/xpna-logo.svg</v>
      <v>powered by xpna</v>
    </spb>
    <spb s="6">
      <v>Additional information</v>
      <v>4</v>
      <v>0</v>
    </spb>
    <spb s="7">
      <v>5</v>
    </spb>
    <spb s="8">
      <v>3</v>
    </spb>
    <spb s="6">
      <v>Additional information</v>
      <v>6</v>
      <v>0</v>
    </spb>
    <spb s="7">
      <v>7</v>
    </spb>
    <spb s="6">
      <v>Additional information</v>
      <v>8</v>
      <v>0</v>
    </spb>
    <spb s="7">
      <v>9</v>
    </spb>
    <spb s="9">
      <v>1</v>
      <v>2</v>
      <v>2</v>
      <v>2</v>
      <v>3</v>
      <v>1</v>
      <v>3</v>
      <v>3</v>
      <v>3</v>
    </spb>
    <spb s="10">
      <v>1</v>
      <v>2</v>
      <v>2</v>
      <v>2</v>
      <v>3</v>
      <v>1</v>
      <v>3</v>
      <v>1</v>
      <v>3</v>
      <v>3</v>
    </spb>
    <spb s="11">
      <v>1</v>
      <v>2</v>
      <v>2</v>
      <v>2</v>
      <v>3</v>
      <v>3</v>
      <v>1</v>
      <v>3</v>
      <v>3</v>
    </spb>
    <spb s="12">
      <v>1</v>
      <v>2</v>
      <v>2</v>
      <v>2</v>
      <v>3</v>
      <v>1</v>
      <v>1</v>
      <v>3</v>
      <v>3</v>
      <v>3</v>
    </spb>
    <spb s="6">
      <v>Additional information</v>
      <v>10</v>
      <v>0</v>
    </spb>
    <spb s="7">
      <v>11</v>
    </spb>
    <spb s="6">
      <v>Additional information</v>
      <v>12</v>
      <v>0</v>
    </spb>
    <spb s="7">
      <v>13</v>
    </spb>
  </spbData>
</supportingPropertyBags>
</file>

<file path=xl/richData/rdsupportingpropertybagstructure.xml><?xml version="1.0" encoding="utf-8"?>
<spbStructures xmlns="http://schemas.microsoft.com/office/spreadsheetml/2017/richdata2" count="13">
  <s>
    <k n="SubTitleProperty" t="s"/>
  </s>
  <s>
    <k n="ShowInCardView" t="b"/>
  </s>
  <s>
    <k n="ShowInCardView" t="b"/>
    <k n="ExcludeFromCalcComparison" t="b"/>
  </s>
  <s>
    <k n="ShowInCardView" t="b"/>
    <k n="ShowInDotNotation" t="b"/>
    <k n="ShowInAutoComplete" t="b"/>
    <k n="ExcludeFromCalcComparison" t="b"/>
  </s>
  <s>
    <k n="key" t="spb"/>
    <k n="code" t="spb"/>
    <k n="name" t="spb"/>
    <k n="hierarchy" t="spb"/>
    <k n="sortOrder" t="spb"/>
    <k n="memberType" t="spb"/>
    <k n="hierarchyKey" t="spb"/>
    <k n="childrenCardinality" t="spb"/>
  </s>
  <s>
    <k n="link" t="s"/>
    <k n="logo" t="s"/>
    <k n="name" t="s"/>
  </s>
  <s>
    <k n="title" t="s"/>
    <k n="fields" t="spba"/>
    <k n="collapsed" t="b"/>
  </s>
  <s>
    <k n="pods" t="spba"/>
  </s>
  <s>
    <k n="_Self" t="i"/>
  </s>
  <s>
    <k n="key" t="spb"/>
    <k n="code" t="spb"/>
    <k n="name" t="spb"/>
    <k n="hierarchy" t="spb"/>
    <k n="sortOrder" t="spb"/>
    <k n="KPI TOTALS" t="spb"/>
    <k n="memberType" t="spb"/>
    <k n="hierarchyKey" t="spb"/>
    <k n="childrenCardinality" t="spb"/>
  </s>
  <s>
    <k n="key" t="spb"/>
    <k n="code" t="spb"/>
    <k n="name" t="spb"/>
    <k n="hierarchy" t="spb"/>
    <k n="sortOrder" t="spb"/>
    <k n="KPI TOTALS" t="spb"/>
    <k n="memberType" t="spb"/>
    <k n="Description" t="spb"/>
    <k n="hierarchyKey" t="spb"/>
    <k n="childrenCardinality" t="spb"/>
  </s>
  <s>
    <k n="key" t="spb"/>
    <k n="code" t="spb"/>
    <k n="name" t="spb"/>
    <k n="hierarchy" t="spb"/>
    <k n="sortOrder" t="spb"/>
    <k n="memberType" t="spb"/>
    <k n="Description" t="spb"/>
    <k n="hierarchyKey" t="spb"/>
    <k n="childrenCardinality" t="spb"/>
  </s>
  <s>
    <k n="key" t="spb"/>
    <k n="code" t="spb"/>
    <k n="name" t="spb"/>
    <k n="hierarchy" t="spb"/>
    <k n="sortOrder" t="spb"/>
    <k n="Funds Flow" t="spb"/>
    <k n="KPI TOTALS" t="spb"/>
    <k n="memberType" t="spb"/>
    <k n="hierarchyKey" t="spb"/>
    <k n="childrenCardinality" t="spb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3">
    <x:dxf>
      <x:numFmt numFmtId="1" formatCode="0"/>
    </x:dxf>
    <x:dxf>
      <x:numFmt numFmtId="19" formatCode="dd/mm/yyyy"/>
    </x:dxf>
    <x:dxf>
      <x:numFmt numFmtId="0" formatCode="General"/>
    </x:dxf>
  </dxfs>
  <richProperties>
    <rPr n="NumberFormat" t="s"/>
  </richProperties>
  <richStyles>
    <rSty dxfid="0">
      <rpv i="0">0</rpv>
    </rSty>
    <rSty dxfid="1">
      <rpv i="0">dd/mm/yyyy</rpv>
    </rSty>
    <rSty dxfid="2">
      <rpv i="0">#</rpv>
    </rSty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75D2364-BF0B-4BBC-910B-A5EBD99EC988}">
  <we:reference id="wa200005440" version="1.0.44.1" store="en-001" storeType="OMEX"/>
  <we:alternateReferences>
    <we:reference id="WA200005440" version="1.0.44.1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_xldudf_XPNA_DATA</we:customFunctionIds>
        <we:customFunctionIds>_xldudf_XPNA_DATAGRID</we:customFunctionIds>
        <we:customFunctionIds>_xldudf_XPNA_DATASEND</we:customFunctionIds>
        <we:customFunctionIds>_xldudf_XPNA_DATAWRITE</we:customFunctionIds>
        <we:customFunctionIds>_xldudf_XPNA_MEMBER</we:customFunctionIds>
        <we:customFunctionIds>_xldudf_XPNA_COMMENT</we:customFunctionIds>
        <we:customFunctionIds>_xldudf_XPNA_INFO</we:customFunctionIds>
        <we:customFunctionIds>_xldudf_XPNA_SUPPRESS</we:customFunctionIds>
      </we:customFunctionIdList>
    </a:ext>
  </we:extLst>
</we:webextension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EEDC5-DCF9-4E07-A29F-F56CAE6115C7}">
  <dimension ref="B2:C6"/>
  <sheetViews>
    <sheetView workbookViewId="0">
      <selection activeCell="C15" sqref="C15"/>
    </sheetView>
  </sheetViews>
  <sheetFormatPr defaultRowHeight="15" x14ac:dyDescent="0.25"/>
  <cols>
    <col min="2" max="2" width="15.42578125" bestFit="1" customWidth="1"/>
    <col min="3" max="3" width="17.28515625" customWidth="1"/>
  </cols>
  <sheetData>
    <row r="2" spans="2:3" x14ac:dyDescent="0.25">
      <c r="B2" s="16" t="s">
        <v>8</v>
      </c>
    </row>
    <row r="4" spans="2:3" x14ac:dyDescent="0.25">
      <c r="B4" t="s">
        <v>9</v>
      </c>
      <c r="C4" s="5" t="e" vm="1">
        <v>#VALUE!</v>
      </c>
    </row>
    <row r="5" spans="2:3" x14ac:dyDescent="0.25">
      <c r="B5" t="s">
        <v>7</v>
      </c>
      <c r="C5" t="e" vm="2">
        <v>#VALUE!</v>
      </c>
    </row>
    <row r="6" spans="2:3" x14ac:dyDescent="0.25">
      <c r="B6" t="s">
        <v>10</v>
      </c>
      <c r="C6" t="e" vm="3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EC23-2190-4771-A84E-6C505F735DF8}">
  <sheetPr>
    <pageSetUpPr fitToPage="1"/>
  </sheetPr>
  <dimension ref="A1:AJ102"/>
  <sheetViews>
    <sheetView showGridLines="0" topLeftCell="T1" workbookViewId="0">
      <selection activeCell="Y3" sqref="Y3:AE3"/>
    </sheetView>
  </sheetViews>
  <sheetFormatPr defaultRowHeight="15" outlineLevelCol="1" x14ac:dyDescent="0.25"/>
  <cols>
    <col min="1" max="3" width="8.85546875" hidden="1" customWidth="1" outlineLevel="1"/>
    <col min="4" max="4" width="17.7109375" hidden="1" customWidth="1" outlineLevel="1"/>
    <col min="5" max="5" width="8.85546875" hidden="1" customWidth="1" outlineLevel="1"/>
    <col min="6" max="6" width="12.7109375" hidden="1" customWidth="1" outlineLevel="1"/>
    <col min="7" max="7" width="10.7109375" hidden="1" customWidth="1" outlineLevel="1"/>
    <col min="8" max="8" width="11.5703125" hidden="1" customWidth="1" outlineLevel="1"/>
    <col min="9" max="17" width="8.85546875" hidden="1" customWidth="1" outlineLevel="1"/>
    <col min="18" max="18" width="10.7109375" hidden="1" customWidth="1" outlineLevel="1"/>
    <col min="19" max="19" width="8.85546875" hidden="1" customWidth="1" outlineLevel="1"/>
    <col min="20" max="20" width="5.42578125" customWidth="1" collapsed="1"/>
    <col min="21" max="21" width="15.5703125" customWidth="1"/>
    <col min="22" max="22" width="8.85546875" customWidth="1"/>
    <col min="24" max="24" width="4.5703125" customWidth="1"/>
    <col min="25" max="25" width="17.5703125" customWidth="1"/>
    <col min="26" max="26" width="10.42578125" bestFit="1" customWidth="1"/>
    <col min="28" max="28" width="3.5703125" customWidth="1"/>
    <col min="29" max="29" width="14.140625" customWidth="1"/>
    <col min="30" max="30" width="13.28515625" bestFit="1" customWidth="1"/>
    <col min="33" max="33" width="3.28515625" customWidth="1"/>
    <col min="34" max="34" width="16.5703125" customWidth="1"/>
    <col min="35" max="35" width="10.42578125" bestFit="1" customWidth="1"/>
    <col min="37" max="37" width="2.28515625" customWidth="1"/>
  </cols>
  <sheetData>
    <row r="1" spans="3:36" s="1" customFormat="1" ht="12.75" x14ac:dyDescent="0.2">
      <c r="C1" s="17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3:36" s="1" customFormat="1" ht="23.25" x14ac:dyDescent="0.35">
      <c r="C2" s="17" t="e" vm="1">
        <f>Control!C4</f>
        <v>#VALUE!</v>
      </c>
      <c r="E2" s="14"/>
      <c r="F2" s="1" t="e" vm="4">
        <v>#VALUE!</v>
      </c>
      <c r="G2" s="1" t="e" vm="4">
        <v>#VALUE!</v>
      </c>
      <c r="H2" s="1" t="e" vm="4">
        <v>#VALUE!</v>
      </c>
      <c r="I2" s="1" t="e" vm="4">
        <v>#VALUE!</v>
      </c>
      <c r="J2" s="1" t="e" vm="4">
        <v>#VALUE!</v>
      </c>
      <c r="K2" s="1" t="e" vm="4">
        <v>#VALUE!</v>
      </c>
      <c r="L2" s="1" t="e" vm="4">
        <v>#VALUE!</v>
      </c>
      <c r="M2" s="1" t="e" vm="4">
        <v>#VALUE!</v>
      </c>
      <c r="N2" s="1" t="e" vm="4">
        <v>#VALUE!</v>
      </c>
      <c r="O2" s="1" t="e" vm="4">
        <v>#VALUE!</v>
      </c>
      <c r="P2" s="1" t="e" vm="4">
        <v>#VALUE!</v>
      </c>
      <c r="Q2" s="1" t="e" vm="4">
        <v>#VALUE!</v>
      </c>
      <c r="R2" s="1" t="e" vm="4">
        <v>#VALUE!</v>
      </c>
      <c r="U2" s="142" t="s">
        <v>52</v>
      </c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3:36" s="1" customFormat="1" ht="21" x14ac:dyDescent="0.35">
      <c r="C3" s="17" t="e" vm="5">
        <v>#VALUE!</v>
      </c>
      <c r="E3" s="14"/>
      <c r="F3" t="e" vm="6">
        <v>#VALUE!</v>
      </c>
      <c r="G3" t="e" vm="7">
        <v>#VALUE!</v>
      </c>
      <c r="H3" t="e" vm="8">
        <v>#VALUE!</v>
      </c>
      <c r="I3" t="e" vm="9">
        <v>#VALUE!</v>
      </c>
      <c r="J3" t="e" vm="10">
        <v>#VALUE!</v>
      </c>
      <c r="K3" t="e" vm="11">
        <v>#VALUE!</v>
      </c>
      <c r="L3" t="e" vm="12">
        <v>#VALUE!</v>
      </c>
      <c r="M3" t="e" vm="13">
        <v>#VALUE!</v>
      </c>
      <c r="N3" t="e" vm="14">
        <v>#VALUE!</v>
      </c>
      <c r="O3" t="e" vm="15">
        <v>#VALUE!</v>
      </c>
      <c r="P3" t="e" vm="16">
        <v>#VALUE!</v>
      </c>
      <c r="Q3" t="e" vm="17">
        <v>#VALUE!</v>
      </c>
      <c r="R3" t="e" vm="1">
        <v>#VALUE!</v>
      </c>
      <c r="S3"/>
      <c r="U3"/>
      <c r="V3"/>
      <c r="W3"/>
      <c r="X3"/>
      <c r="Y3" s="143" t="str" cm="1">
        <f t="array" ref="Y3">_FV(C2,"name")</f>
        <v>Jun 2025</v>
      </c>
      <c r="Z3" s="143"/>
      <c r="AA3" s="143"/>
      <c r="AB3" s="143"/>
      <c r="AC3" s="143"/>
      <c r="AD3" s="143"/>
      <c r="AE3" s="143"/>
      <c r="AF3"/>
      <c r="AG3"/>
      <c r="AH3"/>
      <c r="AI3"/>
      <c r="AJ3"/>
    </row>
    <row r="4" spans="3:36" s="1" customFormat="1" x14ac:dyDescent="0.25">
      <c r="C4" s="17" t="e" vm="2">
        <v>#VALUE!</v>
      </c>
      <c r="E4" s="14"/>
      <c r="F4" t="e" vm="18">
        <v>#VALUE!</v>
      </c>
      <c r="G4" t="e" vm="18">
        <v>#VALUE!</v>
      </c>
      <c r="H4" t="e" vm="18">
        <v>#VALUE!</v>
      </c>
      <c r="I4" t="e" vm="18">
        <v>#VALUE!</v>
      </c>
      <c r="J4" t="e" vm="18">
        <v>#VALUE!</v>
      </c>
      <c r="K4" t="e" vm="18">
        <v>#VALUE!</v>
      </c>
      <c r="L4" t="e" vm="18">
        <v>#VALUE!</v>
      </c>
      <c r="M4" t="e" vm="18">
        <v>#VALUE!</v>
      </c>
      <c r="N4" t="e" vm="18">
        <v>#VALUE!</v>
      </c>
      <c r="O4" t="e" vm="18">
        <v>#VALUE!</v>
      </c>
      <c r="P4" t="e" vm="18">
        <v>#VALUE!</v>
      </c>
      <c r="Q4" t="e" vm="18">
        <v>#VALUE!</v>
      </c>
      <c r="R4" t="e" vm="18">
        <v>#VALUE!</v>
      </c>
      <c r="S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3:36" s="1" customFormat="1" x14ac:dyDescent="0.25">
      <c r="C5" s="17" t="e" vm="1">
        <f>C2</f>
        <v>#VALUE!</v>
      </c>
      <c r="E5" s="14"/>
      <c r="F5" s="1" t="str" cm="1">
        <f t="array" ref="F5">_FV(F3,"name")</f>
        <v>Jun 2024</v>
      </c>
      <c r="G5" s="1" t="str" cm="1">
        <f t="array" ref="G5">_FV(G3,"name")</f>
        <v>Jul 2024</v>
      </c>
      <c r="H5" s="1" t="str" cm="1">
        <f t="array" ref="H5">_FV(H3,"name")</f>
        <v>Aug 2024</v>
      </c>
      <c r="I5" s="1" t="str" cm="1">
        <f t="array" ref="I5">_FV(I3,"name")</f>
        <v>Sep 2024</v>
      </c>
      <c r="J5" s="1" t="str" cm="1">
        <f t="array" ref="J5">_FV(J3,"name")</f>
        <v>Oct 2024</v>
      </c>
      <c r="K5" s="1" t="str" cm="1">
        <f t="array" ref="K5">_FV(K3,"name")</f>
        <v>Nov 2024</v>
      </c>
      <c r="L5" s="1" t="str" cm="1">
        <f t="array" ref="L5">_FV(L3,"name")</f>
        <v>Dec 2024</v>
      </c>
      <c r="M5" s="1" t="str" cm="1">
        <f t="array" ref="M5">_FV(M3,"name")</f>
        <v>Jan 2025</v>
      </c>
      <c r="N5" s="1" t="str" cm="1">
        <f t="array" ref="N5">_FV(N3,"name")</f>
        <v>Feb 2025</v>
      </c>
      <c r="O5" s="1" t="str" cm="1">
        <f t="array" ref="O5">_FV(O3,"name")</f>
        <v>Mar 2025</v>
      </c>
      <c r="P5" s="1" t="str" cm="1">
        <f t="array" ref="P5">_FV(P3,"name")</f>
        <v>Apr 2025</v>
      </c>
      <c r="Q5" s="1" t="str" cm="1">
        <f t="array" ref="Q5">_FV(Q3,"name")</f>
        <v>May 2025</v>
      </c>
      <c r="R5" s="1" t="str" cm="1">
        <f t="array" ref="R5">_FV(R3,"name")</f>
        <v>Jun 2025</v>
      </c>
      <c r="U5" s="141" t="s">
        <v>39</v>
      </c>
      <c r="V5" s="141"/>
      <c r="W5" s="141"/>
      <c r="X5"/>
      <c r="Y5" s="141" t="s">
        <v>40</v>
      </c>
      <c r="Z5" s="141"/>
      <c r="AA5" s="141"/>
      <c r="AB5"/>
      <c r="AC5" s="141" t="s">
        <v>41</v>
      </c>
      <c r="AD5" s="141"/>
      <c r="AE5" s="141"/>
      <c r="AF5" s="141"/>
      <c r="AG5"/>
      <c r="AH5" s="141" t="s">
        <v>42</v>
      </c>
      <c r="AI5" s="141"/>
      <c r="AJ5" s="141"/>
    </row>
    <row r="6" spans="3:36" x14ac:dyDescent="0.25">
      <c r="F6" s="1">
        <v>-12</v>
      </c>
      <c r="G6" s="1">
        <f>F6+1</f>
        <v>-11</v>
      </c>
      <c r="H6" s="1">
        <f t="shared" ref="H6:R6" si="0">G6+1</f>
        <v>-10</v>
      </c>
      <c r="I6" s="1">
        <f t="shared" si="0"/>
        <v>-9</v>
      </c>
      <c r="J6" s="1">
        <f t="shared" si="0"/>
        <v>-8</v>
      </c>
      <c r="K6" s="1">
        <f t="shared" si="0"/>
        <v>-7</v>
      </c>
      <c r="L6" s="1">
        <f t="shared" si="0"/>
        <v>-6</v>
      </c>
      <c r="M6" s="1">
        <f t="shared" si="0"/>
        <v>-5</v>
      </c>
      <c r="N6" s="1">
        <f t="shared" si="0"/>
        <v>-4</v>
      </c>
      <c r="O6" s="1">
        <f t="shared" si="0"/>
        <v>-3</v>
      </c>
      <c r="P6" s="1">
        <f t="shared" si="0"/>
        <v>-2</v>
      </c>
      <c r="Q6" s="1">
        <f t="shared" si="0"/>
        <v>-1</v>
      </c>
      <c r="R6" s="1">
        <f t="shared" si="0"/>
        <v>0</v>
      </c>
      <c r="AA6" s="93"/>
      <c r="AF6" s="93"/>
    </row>
    <row r="7" spans="3:36" ht="23.25" x14ac:dyDescent="0.35">
      <c r="F7" s="1">
        <f>F6-12</f>
        <v>-24</v>
      </c>
      <c r="G7" s="1">
        <f t="shared" ref="G7:R7" si="1">G6-12</f>
        <v>-23</v>
      </c>
      <c r="H7" s="1">
        <f t="shared" si="1"/>
        <v>-22</v>
      </c>
      <c r="I7" s="1">
        <f t="shared" si="1"/>
        <v>-21</v>
      </c>
      <c r="J7" s="1">
        <f t="shared" si="1"/>
        <v>-20</v>
      </c>
      <c r="K7" s="1">
        <f t="shared" si="1"/>
        <v>-19</v>
      </c>
      <c r="L7" s="1">
        <f t="shared" si="1"/>
        <v>-18</v>
      </c>
      <c r="M7" s="1">
        <f t="shared" si="1"/>
        <v>-17</v>
      </c>
      <c r="N7" s="1">
        <f t="shared" si="1"/>
        <v>-16</v>
      </c>
      <c r="O7" s="1">
        <f t="shared" si="1"/>
        <v>-15</v>
      </c>
      <c r="P7" s="1">
        <f t="shared" si="1"/>
        <v>-14</v>
      </c>
      <c r="Q7" s="1">
        <f t="shared" si="1"/>
        <v>-13</v>
      </c>
      <c r="R7" s="1">
        <f t="shared" si="1"/>
        <v>-12</v>
      </c>
      <c r="U7" s="94">
        <f>F16</f>
        <v>217762.76</v>
      </c>
      <c r="V7" s="139" t="str">
        <f>IF(W7&gt;0,$D$100,IF(W7&lt;0,$D$102,$D$101))</f>
        <v>ê</v>
      </c>
      <c r="W7" s="140">
        <f>G17</f>
        <v>-9.0324236231480268E-2</v>
      </c>
      <c r="Y7" s="97">
        <f>H21</f>
        <v>0.68471473267513683</v>
      </c>
      <c r="Z7" s="139" t="str">
        <f>IF(AA7&gt;0,$D$100,IF(AA7&lt;0,$D$102,$D$101))</f>
        <v>é</v>
      </c>
      <c r="AA7" s="140">
        <f>I22</f>
        <v>0.156129632763083</v>
      </c>
      <c r="AC7" s="98">
        <f>F26</f>
        <v>60294.98</v>
      </c>
      <c r="AD7" s="97">
        <f>H26</f>
        <v>0.27688379776229877</v>
      </c>
      <c r="AE7" s="139" t="str">
        <f>IF(AF7&gt;0,$E$100,IF(AF7&lt;0,$E$102,$E$101))</f>
        <v>é</v>
      </c>
      <c r="AF7" s="140">
        <f>I27</f>
        <v>5.3747121254164559E-2</v>
      </c>
      <c r="AH7" s="94">
        <f>F35</f>
        <v>379790.05</v>
      </c>
      <c r="AI7" s="139" t="str">
        <f>IF(AJ7&gt;0,$D$100,IF(AJ7&lt;0,$D$102,$D$101))</f>
        <v>ê</v>
      </c>
      <c r="AJ7" s="140">
        <f>G36</f>
        <v>-0.17870326087135166</v>
      </c>
    </row>
    <row r="8" spans="3:36" x14ac:dyDescent="0.25">
      <c r="F8" t="e" vm="19">
        <v>#VALUE!</v>
      </c>
      <c r="G8" t="e" vm="20">
        <v>#VALUE!</v>
      </c>
      <c r="H8" t="e" vm="21">
        <v>#VALUE!</v>
      </c>
      <c r="I8" t="e" vm="22">
        <v>#VALUE!</v>
      </c>
      <c r="J8" t="e" vm="23">
        <v>#VALUE!</v>
      </c>
      <c r="K8" t="e" vm="24">
        <v>#VALUE!</v>
      </c>
      <c r="L8" t="e" vm="25">
        <v>#VALUE!</v>
      </c>
      <c r="M8" t="e" vm="26">
        <v>#VALUE!</v>
      </c>
      <c r="N8" t="e" vm="27">
        <v>#VALUE!</v>
      </c>
      <c r="O8" t="e" vm="28">
        <v>#VALUE!</v>
      </c>
      <c r="P8" t="e" vm="29">
        <v>#VALUE!</v>
      </c>
      <c r="Q8" t="e" vm="30">
        <v>#VALUE!</v>
      </c>
      <c r="R8" t="e" vm="6">
        <v>#VALUE!</v>
      </c>
      <c r="U8" s="99">
        <f>F17</f>
        <v>239385.03</v>
      </c>
      <c r="V8" s="139"/>
      <c r="W8" s="140"/>
      <c r="Y8" s="100">
        <f>H22</f>
        <v>0.52858509991205382</v>
      </c>
      <c r="Z8" s="139"/>
      <c r="AA8" s="140"/>
      <c r="AC8" s="101">
        <f>F27</f>
        <v>53415.58</v>
      </c>
      <c r="AD8" s="100">
        <f>H27</f>
        <v>0.22313667650813421</v>
      </c>
      <c r="AE8" s="139"/>
      <c r="AF8" s="140"/>
      <c r="AH8" s="99">
        <f>F36</f>
        <v>462427.32</v>
      </c>
      <c r="AI8" s="139"/>
      <c r="AJ8" s="140"/>
    </row>
    <row r="10" spans="3:36" x14ac:dyDescent="0.25">
      <c r="F10" t="str">
        <f>F5</f>
        <v>Jun 2024</v>
      </c>
      <c r="G10" t="str">
        <f t="shared" ref="G10:R10" si="2">G5</f>
        <v>Jul 2024</v>
      </c>
      <c r="H10" t="str">
        <f t="shared" si="2"/>
        <v>Aug 2024</v>
      </c>
      <c r="I10" t="str">
        <f t="shared" si="2"/>
        <v>Sep 2024</v>
      </c>
      <c r="J10" t="str">
        <f t="shared" si="2"/>
        <v>Oct 2024</v>
      </c>
      <c r="K10" t="str">
        <f t="shared" si="2"/>
        <v>Nov 2024</v>
      </c>
      <c r="L10" t="str">
        <f t="shared" si="2"/>
        <v>Dec 2024</v>
      </c>
      <c r="M10" t="str">
        <f t="shared" si="2"/>
        <v>Jan 2025</v>
      </c>
      <c r="N10" t="str">
        <f t="shared" si="2"/>
        <v>Feb 2025</v>
      </c>
      <c r="O10" t="str">
        <f t="shared" si="2"/>
        <v>Mar 2025</v>
      </c>
      <c r="P10" t="str">
        <f t="shared" si="2"/>
        <v>Apr 2025</v>
      </c>
      <c r="Q10" t="str">
        <f t="shared" si="2"/>
        <v>May 2025</v>
      </c>
      <c r="R10" t="str">
        <f t="shared" si="2"/>
        <v>Jun 2025</v>
      </c>
    </row>
    <row r="11" spans="3:36" ht="15.75" x14ac:dyDescent="0.3">
      <c r="D11" s="17" t="e" vm="31">
        <v>#VALUE!</v>
      </c>
      <c r="E11" t="s">
        <v>37</v>
      </c>
      <c r="F11" s="19">
        <v>114398.53</v>
      </c>
      <c r="G11" s="19">
        <v>97555.16</v>
      </c>
      <c r="H11" s="19">
        <v>106077.25</v>
      </c>
      <c r="I11" s="19">
        <v>107821.54</v>
      </c>
      <c r="J11" s="19">
        <v>112270.1</v>
      </c>
      <c r="K11" s="19">
        <v>126986.36</v>
      </c>
      <c r="L11" s="19">
        <v>151792.85</v>
      </c>
      <c r="M11" s="19">
        <v>160924.49</v>
      </c>
      <c r="N11" s="19">
        <v>118780.31</v>
      </c>
      <c r="O11" s="19">
        <v>129821.71</v>
      </c>
      <c r="P11" s="19">
        <v>135906.03</v>
      </c>
      <c r="Q11" s="19">
        <v>120397.44</v>
      </c>
      <c r="R11" s="19">
        <v>97365.32</v>
      </c>
    </row>
    <row r="12" spans="3:36" ht="15.75" x14ac:dyDescent="0.3">
      <c r="E12" t="s">
        <v>38</v>
      </c>
      <c r="F12" s="19">
        <v>94967.92</v>
      </c>
      <c r="G12" s="19">
        <v>98112.65</v>
      </c>
      <c r="H12" s="19">
        <v>100778.09</v>
      </c>
      <c r="I12" s="19">
        <v>108941.42</v>
      </c>
      <c r="J12" s="19">
        <v>112256.13</v>
      </c>
      <c r="K12" s="19">
        <v>116557.25</v>
      </c>
      <c r="L12" s="19">
        <v>154823.06</v>
      </c>
      <c r="M12" s="19">
        <v>155472.73000000001</v>
      </c>
      <c r="N12" s="19">
        <v>130709.25</v>
      </c>
      <c r="O12" s="19">
        <v>144164.48000000001</v>
      </c>
      <c r="P12" s="19">
        <v>139228.76999999999</v>
      </c>
      <c r="Q12" s="19">
        <v>124986.5</v>
      </c>
      <c r="R12" s="19">
        <v>114398.53</v>
      </c>
    </row>
    <row r="14" spans="3:36" x14ac:dyDescent="0.25">
      <c r="F14" t="e" vm="32">
        <v>#VALUE!</v>
      </c>
      <c r="G14" t="e" vm="32">
        <v>#VALUE!</v>
      </c>
    </row>
    <row r="15" spans="3:36" x14ac:dyDescent="0.25">
      <c r="F15" t="e" vm="1">
        <f>R3</f>
        <v>#VALUE!</v>
      </c>
      <c r="G15" t="e" vm="6">
        <f>F3</f>
        <v>#VALUE!</v>
      </c>
    </row>
    <row r="16" spans="3:36" ht="15.75" x14ac:dyDescent="0.3">
      <c r="D16" s="17" t="e" vm="31">
        <v>#VALUE!</v>
      </c>
      <c r="E16" t="s">
        <v>37</v>
      </c>
      <c r="F16" s="19">
        <v>217762.76</v>
      </c>
    </row>
    <row r="17" spans="4:36" ht="15.75" x14ac:dyDescent="0.3">
      <c r="E17" t="s">
        <v>38</v>
      </c>
      <c r="F17" s="19">
        <v>239385.03</v>
      </c>
      <c r="G17" s="7">
        <f>(F16-F17)/F17</f>
        <v>-9.0324236231480268E-2</v>
      </c>
    </row>
    <row r="19" spans="4:36" x14ac:dyDescent="0.25">
      <c r="F19" t="e" vm="32">
        <f>F14</f>
        <v>#VALUE!</v>
      </c>
      <c r="G19" t="e" vm="32">
        <f>G14</f>
        <v>#VALUE!</v>
      </c>
    </row>
    <row r="20" spans="4:36" x14ac:dyDescent="0.25">
      <c r="F20" t="e" vm="1">
        <f>F15</f>
        <v>#VALUE!</v>
      </c>
      <c r="G20" t="e" vm="6">
        <f>G15</f>
        <v>#VALUE!</v>
      </c>
    </row>
    <row r="21" spans="4:36" ht="15.75" x14ac:dyDescent="0.3">
      <c r="D21" s="17" t="e" vm="33">
        <v>#VALUE!</v>
      </c>
      <c r="E21" t="s">
        <v>37</v>
      </c>
      <c r="F21" s="19">
        <v>149105.37</v>
      </c>
      <c r="H21" s="7">
        <f>F21/F16</f>
        <v>0.68471473267513683</v>
      </c>
    </row>
    <row r="22" spans="4:36" ht="15.75" x14ac:dyDescent="0.3">
      <c r="E22" t="s">
        <v>38</v>
      </c>
      <c r="F22" s="19">
        <v>126535.36</v>
      </c>
      <c r="G22" s="7">
        <f>(F21-F22)/F22</f>
        <v>0.17836919261145656</v>
      </c>
      <c r="H22" s="7">
        <f>F22/F17</f>
        <v>0.52858509991205382</v>
      </c>
      <c r="I22" s="7">
        <f>H21-H22</f>
        <v>0.156129632763083</v>
      </c>
    </row>
    <row r="24" spans="4:36" x14ac:dyDescent="0.25">
      <c r="D24" s="17"/>
      <c r="F24" t="e" vm="32">
        <f>F19</f>
        <v>#VALUE!</v>
      </c>
      <c r="G24" t="e" vm="32">
        <f>G19</f>
        <v>#VALUE!</v>
      </c>
    </row>
    <row r="25" spans="4:36" x14ac:dyDescent="0.25">
      <c r="F25" t="e" vm="1">
        <f>F20</f>
        <v>#VALUE!</v>
      </c>
      <c r="G25" t="e" vm="6">
        <f>G20</f>
        <v>#VALUE!</v>
      </c>
    </row>
    <row r="26" spans="4:36" ht="15.75" x14ac:dyDescent="0.3">
      <c r="D26" s="17" t="e" vm="34">
        <v>#VALUE!</v>
      </c>
      <c r="E26" t="s">
        <v>37</v>
      </c>
      <c r="F26" s="19">
        <v>60294.98</v>
      </c>
      <c r="H26" s="7">
        <f>F26/F16</f>
        <v>0.27688379776229877</v>
      </c>
    </row>
    <row r="27" spans="4:36" ht="15.75" x14ac:dyDescent="0.3">
      <c r="E27" t="s">
        <v>38</v>
      </c>
      <c r="F27" s="19">
        <v>53415.58</v>
      </c>
      <c r="G27" s="7">
        <f>(F26-F27)/F27</f>
        <v>0.12879013950611415</v>
      </c>
      <c r="H27" s="7">
        <f>F27/F17</f>
        <v>0.22313667650813421</v>
      </c>
      <c r="I27" s="7">
        <f>H26-H27</f>
        <v>5.3747121254164559E-2</v>
      </c>
    </row>
    <row r="28" spans="4:36" x14ac:dyDescent="0.25">
      <c r="U28" s="141" t="s">
        <v>53</v>
      </c>
      <c r="V28" s="141"/>
      <c r="W28" s="141"/>
      <c r="Y28" s="141" t="s">
        <v>56</v>
      </c>
      <c r="Z28" s="141"/>
      <c r="AA28" s="141"/>
      <c r="AC28" s="138" t="s">
        <v>58</v>
      </c>
      <c r="AD28" s="138"/>
      <c r="AE28" s="138"/>
      <c r="AH28" s="138" t="s">
        <v>60</v>
      </c>
      <c r="AI28" s="138"/>
      <c r="AJ28" s="138"/>
    </row>
    <row r="29" spans="4:36" x14ac:dyDescent="0.25">
      <c r="F29" t="str">
        <f>F5</f>
        <v>Jun 2024</v>
      </c>
      <c r="G29" t="str">
        <f t="shared" ref="G29:R29" si="3">G5</f>
        <v>Jul 2024</v>
      </c>
      <c r="H29" t="str">
        <f t="shared" si="3"/>
        <v>Aug 2024</v>
      </c>
      <c r="I29" t="str">
        <f t="shared" si="3"/>
        <v>Sep 2024</v>
      </c>
      <c r="J29" t="str">
        <f t="shared" si="3"/>
        <v>Oct 2024</v>
      </c>
      <c r="K29" t="str">
        <f t="shared" si="3"/>
        <v>Nov 2024</v>
      </c>
      <c r="L29" t="str">
        <f t="shared" si="3"/>
        <v>Dec 2024</v>
      </c>
      <c r="M29" t="str">
        <f t="shared" si="3"/>
        <v>Jan 2025</v>
      </c>
      <c r="N29" t="str">
        <f t="shared" si="3"/>
        <v>Feb 2025</v>
      </c>
      <c r="O29" t="str">
        <f t="shared" si="3"/>
        <v>Mar 2025</v>
      </c>
      <c r="P29" t="str">
        <f t="shared" si="3"/>
        <v>Apr 2025</v>
      </c>
      <c r="Q29" t="str">
        <f t="shared" si="3"/>
        <v>May 2025</v>
      </c>
      <c r="R29" t="str">
        <f t="shared" si="3"/>
        <v>Jun 2025</v>
      </c>
    </row>
    <row r="30" spans="4:36" ht="23.45" customHeight="1" x14ac:dyDescent="0.35">
      <c r="D30" s="17" t="e" vm="35">
        <v>#VALUE!</v>
      </c>
      <c r="E30" t="s">
        <v>37</v>
      </c>
      <c r="F30" s="19">
        <v>225425.81</v>
      </c>
      <c r="G30" s="19">
        <v>228932.37</v>
      </c>
      <c r="H30" s="19">
        <v>249399.86</v>
      </c>
      <c r="I30" s="19">
        <v>238967.54</v>
      </c>
      <c r="J30" s="19">
        <v>233592.6</v>
      </c>
      <c r="K30" s="19">
        <v>281485.78000000003</v>
      </c>
      <c r="L30" s="19">
        <v>231380.9</v>
      </c>
      <c r="M30" s="19">
        <v>309227.26</v>
      </c>
      <c r="N30" s="19">
        <v>250432.95</v>
      </c>
      <c r="O30" s="19">
        <v>252536.24</v>
      </c>
      <c r="P30" s="19">
        <v>254208.91</v>
      </c>
      <c r="Q30" s="19">
        <v>229466.09</v>
      </c>
      <c r="R30" s="19">
        <v>150323.96</v>
      </c>
      <c r="U30" s="94">
        <f>F40</f>
        <v>331146.11</v>
      </c>
      <c r="V30" s="139" t="str">
        <f>IF(W30&gt;0,$E$100,IF(W30&lt;0,$E$102,$E$101))</f>
        <v>é</v>
      </c>
      <c r="W30" s="140">
        <f>G41</f>
        <v>0.18724128170502957</v>
      </c>
      <c r="Y30" s="94">
        <f>F55</f>
        <v>-40293.78</v>
      </c>
      <c r="Z30" s="139" t="str">
        <f>IF(AA30&gt;0,$D$100,IF(AA30&lt;0,$D$102,$D$101))</f>
        <v>ê</v>
      </c>
      <c r="AA30" s="140">
        <f>G56</f>
        <v>-1.3945832107618963</v>
      </c>
      <c r="AC30" s="94">
        <f>F65</f>
        <v>533637.26</v>
      </c>
      <c r="AD30" s="95" t="str">
        <f>IF(AE30&gt;0,$D$100,IF(AE30&lt;0,$D$102,$D$101))</f>
        <v>é</v>
      </c>
      <c r="AE30" s="96">
        <f>G66</f>
        <v>0.5334730106329848</v>
      </c>
      <c r="AH30" s="94">
        <f>F79</f>
        <v>583387.62</v>
      </c>
      <c r="AI30" s="139" t="str">
        <f>IF(AJ30&gt;0,$E$100,IF(AJ30&lt;0,$E$102,$E$101))</f>
        <v>ê</v>
      </c>
      <c r="AJ30" s="140">
        <f>G80</f>
        <v>-0.18323283388561962</v>
      </c>
    </row>
    <row r="31" spans="4:36" ht="15.2" customHeight="1" x14ac:dyDescent="0.3">
      <c r="E31" t="s">
        <v>38</v>
      </c>
      <c r="F31" s="19">
        <v>179971.4</v>
      </c>
      <c r="G31" s="19">
        <v>180835.58</v>
      </c>
      <c r="H31" s="19">
        <v>190417.16</v>
      </c>
      <c r="I31" s="19">
        <v>229868.26</v>
      </c>
      <c r="J31" s="19">
        <v>211231.4</v>
      </c>
      <c r="K31" s="19">
        <v>183334.22</v>
      </c>
      <c r="L31" s="19">
        <v>249468.71</v>
      </c>
      <c r="M31" s="19">
        <v>245679.3</v>
      </c>
      <c r="N31" s="19">
        <v>250575.13</v>
      </c>
      <c r="O31" s="19">
        <v>314432.53999999998</v>
      </c>
      <c r="P31" s="19">
        <v>236795.11</v>
      </c>
      <c r="Q31" s="19">
        <v>237001.51</v>
      </c>
      <c r="R31" s="19">
        <v>225425.81</v>
      </c>
      <c r="U31" s="99">
        <f>F41</f>
        <v>278920.65000000002</v>
      </c>
      <c r="V31" s="139"/>
      <c r="W31" s="140"/>
      <c r="Y31" s="99">
        <f>F56</f>
        <v>102117.32</v>
      </c>
      <c r="Z31" s="139"/>
      <c r="AA31" s="140"/>
      <c r="AC31" s="99">
        <f>F66</f>
        <v>347992.6</v>
      </c>
      <c r="AD31" s="95"/>
      <c r="AE31" s="96"/>
      <c r="AH31" s="99">
        <f>F80</f>
        <v>714264.29</v>
      </c>
      <c r="AI31" s="139"/>
      <c r="AJ31" s="140"/>
    </row>
    <row r="32" spans="4:36" ht="15.75" x14ac:dyDescent="0.3">
      <c r="F32" s="19"/>
      <c r="G32" s="7"/>
      <c r="H32" s="7"/>
      <c r="I32" s="7"/>
    </row>
    <row r="33" spans="4:36" x14ac:dyDescent="0.25">
      <c r="D33" s="17"/>
      <c r="F33" t="e" vm="32">
        <f>F24</f>
        <v>#VALUE!</v>
      </c>
      <c r="G33" t="e" vm="32">
        <f>G24</f>
        <v>#VALUE!</v>
      </c>
      <c r="U33" s="141" t="s">
        <v>54</v>
      </c>
      <c r="V33" s="141"/>
      <c r="W33" s="141"/>
      <c r="Y33" s="141" t="s">
        <v>57</v>
      </c>
      <c r="Z33" s="141"/>
      <c r="AA33" s="141"/>
      <c r="AH33" s="138" t="s">
        <v>34</v>
      </c>
      <c r="AI33" s="138"/>
      <c r="AJ33" s="138"/>
    </row>
    <row r="34" spans="4:36" x14ac:dyDescent="0.25">
      <c r="F34" t="e" vm="1">
        <f>F25</f>
        <v>#VALUE!</v>
      </c>
      <c r="G34" t="e" vm="6">
        <f>G25</f>
        <v>#VALUE!</v>
      </c>
    </row>
    <row r="35" spans="4:36" ht="23.45" customHeight="1" x14ac:dyDescent="0.35">
      <c r="D35" s="17" t="e" vm="35">
        <v>#VALUE!</v>
      </c>
      <c r="E35" t="s">
        <v>37</v>
      </c>
      <c r="F35" s="19">
        <v>379790.05</v>
      </c>
      <c r="H35" s="7"/>
      <c r="U35" s="94">
        <f>F45</f>
        <v>78030.100000000006</v>
      </c>
      <c r="V35" s="139" t="str">
        <f>IF(W35&gt;0,$E$100,IF(W35&lt;0,$E$102,$E$101))</f>
        <v>é</v>
      </c>
      <c r="W35" s="140">
        <f>G46</f>
        <v>1.6814093444874063E-2</v>
      </c>
      <c r="Y35" s="94">
        <f>F60</f>
        <v>-124884.67</v>
      </c>
      <c r="Z35" s="139" t="str">
        <f>IF(AA35&gt;0,$D$100,IF(AA35&lt;0,$D$102,$D$101))</f>
        <v>ê</v>
      </c>
      <c r="AA35" s="140">
        <f>G61</f>
        <v>-7.2717004119541526</v>
      </c>
      <c r="AH35" s="94">
        <f>F84</f>
        <v>941612.69</v>
      </c>
      <c r="AI35" s="139" t="str">
        <f>IF(AJ35&gt;0,$D$100,IF(AJ35&lt;0,$D$102,$D$101))</f>
        <v>é</v>
      </c>
      <c r="AJ35" s="140">
        <f>G85</f>
        <v>0.35143387842919571</v>
      </c>
    </row>
    <row r="36" spans="4:36" ht="15.2" customHeight="1" x14ac:dyDescent="0.3">
      <c r="E36" t="s">
        <v>38</v>
      </c>
      <c r="F36" s="19">
        <v>462427.32</v>
      </c>
      <c r="G36" s="7">
        <f>(F35-F36)/F36</f>
        <v>-0.17870326087135166</v>
      </c>
      <c r="H36" s="7"/>
      <c r="I36" s="7"/>
      <c r="U36" s="99">
        <f>F46</f>
        <v>76739.789999999994</v>
      </c>
      <c r="V36" s="139"/>
      <c r="W36" s="140"/>
      <c r="Y36" s="99">
        <f>F61</f>
        <v>19912.41</v>
      </c>
      <c r="Z36" s="139"/>
      <c r="AA36" s="140"/>
      <c r="AH36" s="99">
        <f>F85</f>
        <v>696750.84</v>
      </c>
      <c r="AI36" s="139"/>
      <c r="AJ36" s="140"/>
    </row>
    <row r="38" spans="4:36" x14ac:dyDescent="0.25">
      <c r="D38" s="17"/>
      <c r="F38" t="e" vm="32">
        <f>F24</f>
        <v>#VALUE!</v>
      </c>
      <c r="G38" t="e" vm="32">
        <f>G24</f>
        <v>#VALUE!</v>
      </c>
      <c r="U38" s="141" t="s">
        <v>55</v>
      </c>
      <c r="V38" s="141"/>
      <c r="W38" s="141"/>
      <c r="AH38" s="138" t="s">
        <v>35</v>
      </c>
      <c r="AI38" s="138"/>
      <c r="AJ38" s="138"/>
    </row>
    <row r="39" spans="4:36" x14ac:dyDescent="0.25">
      <c r="F39" s="30" t="e" vm="1">
        <f>F25</f>
        <v>#VALUE!</v>
      </c>
      <c r="G39" t="e" vm="6">
        <f>G25</f>
        <v>#VALUE!</v>
      </c>
    </row>
    <row r="40" spans="4:36" ht="23.45" customHeight="1" x14ac:dyDescent="0.35">
      <c r="D40" s="17" t="e" vm="36">
        <v>#VALUE!</v>
      </c>
      <c r="E40" t="s">
        <v>37</v>
      </c>
      <c r="F40" s="19">
        <v>331146.11</v>
      </c>
      <c r="U40" s="94">
        <f>F50</f>
        <v>214321.9</v>
      </c>
      <c r="V40" s="139" t="str">
        <f>IF(W40&gt;0,$E$100,IF(W40&lt;0,$E$102,$E$101))</f>
        <v>é</v>
      </c>
      <c r="W40" s="140">
        <f>G51</f>
        <v>6.0805566586267179E-2</v>
      </c>
      <c r="AH40" s="94">
        <f>F89</f>
        <v>1367237.49</v>
      </c>
      <c r="AI40" s="139" t="str">
        <f>IF(AJ40&gt;0,$E$100,IF(AJ40&lt;0,$E$102,$E$101))</f>
        <v>é</v>
      </c>
      <c r="AJ40" s="140">
        <f>G90</f>
        <v>8.820363335594926E-2</v>
      </c>
    </row>
    <row r="41" spans="4:36" ht="15.2" customHeight="1" x14ac:dyDescent="0.3">
      <c r="E41" t="s">
        <v>38</v>
      </c>
      <c r="F41" s="19">
        <v>278920.65000000002</v>
      </c>
      <c r="G41" s="7">
        <f>(F40-F41)/F41</f>
        <v>0.18724128170502957</v>
      </c>
      <c r="U41" s="99">
        <f>F51</f>
        <v>202036.93</v>
      </c>
      <c r="V41" s="139"/>
      <c r="W41" s="140"/>
      <c r="AH41" s="99">
        <f>F90</f>
        <v>1256416.95</v>
      </c>
      <c r="AI41" s="139"/>
      <c r="AJ41" s="140"/>
    </row>
    <row r="43" spans="4:36" x14ac:dyDescent="0.25">
      <c r="D43" s="17"/>
      <c r="F43" t="e" vm="32">
        <f>F38</f>
        <v>#VALUE!</v>
      </c>
      <c r="G43" t="e" vm="32">
        <f>G38</f>
        <v>#VALUE!</v>
      </c>
    </row>
    <row r="44" spans="4:36" x14ac:dyDescent="0.25">
      <c r="F44" t="e" vm="1">
        <f>F39</f>
        <v>#VALUE!</v>
      </c>
      <c r="G44" t="e" vm="6">
        <f>G39</f>
        <v>#VALUE!</v>
      </c>
    </row>
    <row r="45" spans="4:36" ht="15.75" x14ac:dyDescent="0.3">
      <c r="D45" s="17" t="e" vm="37">
        <v>#VALUE!</v>
      </c>
      <c r="E45" t="s">
        <v>37</v>
      </c>
      <c r="F45" s="19">
        <v>78030.100000000006</v>
      </c>
    </row>
    <row r="46" spans="4:36" ht="15.75" x14ac:dyDescent="0.3">
      <c r="E46" t="s">
        <v>38</v>
      </c>
      <c r="F46" s="19">
        <v>76739.789999999994</v>
      </c>
      <c r="G46" s="7">
        <f>(F45-F46)/F46</f>
        <v>1.6814093444874063E-2</v>
      </c>
    </row>
    <row r="48" spans="4:36" x14ac:dyDescent="0.25">
      <c r="D48" s="17"/>
      <c r="F48" t="e" vm="32">
        <f>F43</f>
        <v>#VALUE!</v>
      </c>
      <c r="G48" t="e" vm="32">
        <f>G43</f>
        <v>#VALUE!</v>
      </c>
    </row>
    <row r="49" spans="4:7" x14ac:dyDescent="0.25">
      <c r="F49" t="e" vm="1">
        <f>F44</f>
        <v>#VALUE!</v>
      </c>
      <c r="G49" t="e" vm="6">
        <f>G44</f>
        <v>#VALUE!</v>
      </c>
    </row>
    <row r="50" spans="4:7" ht="15.75" x14ac:dyDescent="0.3">
      <c r="D50" s="17" t="e" vm="38">
        <v>#VALUE!</v>
      </c>
      <c r="E50" t="s">
        <v>37</v>
      </c>
      <c r="F50" s="19">
        <v>214321.9</v>
      </c>
    </row>
    <row r="51" spans="4:7" ht="15.75" x14ac:dyDescent="0.3">
      <c r="E51" t="s">
        <v>38</v>
      </c>
      <c r="F51" s="19">
        <v>202036.93</v>
      </c>
      <c r="G51" s="7">
        <f>(F50-F51)/F51</f>
        <v>6.0805566586267179E-2</v>
      </c>
    </row>
    <row r="53" spans="4:7" x14ac:dyDescent="0.25">
      <c r="D53" s="17"/>
      <c r="F53" t="e" vm="32">
        <f>F48</f>
        <v>#VALUE!</v>
      </c>
      <c r="G53" t="e" vm="32">
        <f>G48</f>
        <v>#VALUE!</v>
      </c>
    </row>
    <row r="54" spans="4:7" x14ac:dyDescent="0.25">
      <c r="F54" t="e" vm="1">
        <f>F49</f>
        <v>#VALUE!</v>
      </c>
      <c r="G54" t="e" vm="6">
        <f>G49</f>
        <v>#VALUE!</v>
      </c>
    </row>
    <row r="55" spans="4:7" ht="15.75" x14ac:dyDescent="0.3">
      <c r="D55" s="17" t="e" vm="39">
        <v>#VALUE!</v>
      </c>
      <c r="E55" t="s">
        <v>37</v>
      </c>
      <c r="F55" s="19">
        <v>-40293.78</v>
      </c>
    </row>
    <row r="56" spans="4:7" ht="15.75" x14ac:dyDescent="0.3">
      <c r="E56" t="s">
        <v>38</v>
      </c>
      <c r="F56" s="19">
        <v>102117.32</v>
      </c>
      <c r="G56" s="7">
        <f>(F55-F56)/F56</f>
        <v>-1.3945832107618963</v>
      </c>
    </row>
    <row r="58" spans="4:7" x14ac:dyDescent="0.25">
      <c r="D58" s="17"/>
      <c r="F58" t="e" vm="32">
        <f>F53</f>
        <v>#VALUE!</v>
      </c>
      <c r="G58" t="e" vm="32">
        <f>G53</f>
        <v>#VALUE!</v>
      </c>
    </row>
    <row r="59" spans="4:7" x14ac:dyDescent="0.25">
      <c r="F59" t="e" vm="1">
        <f>F54</f>
        <v>#VALUE!</v>
      </c>
      <c r="G59" t="e" vm="6">
        <f>G54</f>
        <v>#VALUE!</v>
      </c>
    </row>
    <row r="60" spans="4:7" ht="15.75" x14ac:dyDescent="0.3">
      <c r="D60" s="17" t="e" vm="40">
        <v>#VALUE!</v>
      </c>
      <c r="E60" t="s">
        <v>37</v>
      </c>
      <c r="F60" s="19">
        <v>-124884.67</v>
      </c>
    </row>
    <row r="61" spans="4:7" ht="15.75" x14ac:dyDescent="0.3">
      <c r="E61" t="s">
        <v>38</v>
      </c>
      <c r="F61" s="19">
        <v>19912.41</v>
      </c>
      <c r="G61" s="105">
        <f>IF(F61&gt;0,(F60-F61)/F61,-(F60-F61)/F61)</f>
        <v>-7.2717004119541526</v>
      </c>
    </row>
    <row r="63" spans="4:7" x14ac:dyDescent="0.25">
      <c r="D63" s="17"/>
      <c r="F63" s="1" t="e" vm="41">
        <v>#VALUE!</v>
      </c>
      <c r="G63" s="1" t="e" vm="41">
        <v>#VALUE!</v>
      </c>
    </row>
    <row r="64" spans="4:7" x14ac:dyDescent="0.25">
      <c r="F64" t="e" vm="1">
        <f>F59</f>
        <v>#VALUE!</v>
      </c>
      <c r="G64" t="e" vm="6">
        <f>G59</f>
        <v>#VALUE!</v>
      </c>
    </row>
    <row r="65" spans="4:7" ht="15.75" x14ac:dyDescent="0.3">
      <c r="D65" s="69" t="e" vm="42">
        <v>#VALUE!</v>
      </c>
      <c r="E65" t="s">
        <v>37</v>
      </c>
      <c r="F65" s="19">
        <v>533637.26</v>
      </c>
    </row>
    <row r="66" spans="4:7" ht="15.75" x14ac:dyDescent="0.3">
      <c r="E66" t="s">
        <v>38</v>
      </c>
      <c r="F66" s="19">
        <v>347992.6</v>
      </c>
      <c r="G66" s="106">
        <f>IF(F66&gt;0,(F65-F66)/F66,-(F65-F66)/F66)</f>
        <v>0.5334730106329848</v>
      </c>
    </row>
    <row r="68" spans="4:7" x14ac:dyDescent="0.25">
      <c r="D68" s="17"/>
      <c r="F68" s="1" t="e" vm="41">
        <v>#VALUE!</v>
      </c>
      <c r="G68" s="1" t="e" vm="41">
        <v>#VALUE!</v>
      </c>
    </row>
    <row r="69" spans="4:7" x14ac:dyDescent="0.25">
      <c r="F69" t="e" vm="1">
        <f>F64</f>
        <v>#VALUE!</v>
      </c>
      <c r="G69" t="e" vm="6">
        <f>G64</f>
        <v>#VALUE!</v>
      </c>
    </row>
    <row r="70" spans="4:7" ht="15.75" x14ac:dyDescent="0.3">
      <c r="D70" s="69" t="e" vm="43">
        <v>#VALUE!</v>
      </c>
      <c r="E70" t="s">
        <v>37</v>
      </c>
      <c r="F70" s="19">
        <v>220328.99</v>
      </c>
    </row>
    <row r="71" spans="4:7" ht="15.75" x14ac:dyDescent="0.3">
      <c r="E71" t="s">
        <v>38</v>
      </c>
      <c r="F71" s="19">
        <v>195557.3</v>
      </c>
      <c r="G71" s="106">
        <f>IF(F71&gt;0,(F70-F71)/F71,-(F70-F71)/F71)</f>
        <v>0.12667228479836859</v>
      </c>
    </row>
    <row r="73" spans="4:7" x14ac:dyDescent="0.25">
      <c r="D73" s="17"/>
      <c r="F73" s="1" t="e" vm="41">
        <v>#VALUE!</v>
      </c>
      <c r="G73" s="1" t="e" vm="41">
        <v>#VALUE!</v>
      </c>
    </row>
    <row r="74" spans="4:7" x14ac:dyDescent="0.25">
      <c r="F74" t="e" vm="1">
        <f>F69</f>
        <v>#VALUE!</v>
      </c>
      <c r="G74" t="e" vm="6">
        <f>G69</f>
        <v>#VALUE!</v>
      </c>
    </row>
    <row r="75" spans="4:7" ht="15.75" x14ac:dyDescent="0.3">
      <c r="D75" s="69" t="e" vm="44">
        <v>#VALUE!</v>
      </c>
      <c r="E75" t="s">
        <v>37</v>
      </c>
      <c r="F75" s="19">
        <v>363058.63</v>
      </c>
    </row>
    <row r="76" spans="4:7" ht="15.75" x14ac:dyDescent="0.3">
      <c r="E76" t="s">
        <v>38</v>
      </c>
      <c r="F76" s="19">
        <v>518706.99</v>
      </c>
      <c r="G76" s="106">
        <f>IF(F76&gt;0,(F75-F76)/F76,-(F75-F76)/F76)</f>
        <v>-0.30006991037464137</v>
      </c>
    </row>
    <row r="79" spans="4:7" x14ac:dyDescent="0.25">
      <c r="D79" t="s">
        <v>59</v>
      </c>
      <c r="E79" t="s">
        <v>37</v>
      </c>
      <c r="F79" s="30">
        <f>F70+F75</f>
        <v>583387.62</v>
      </c>
    </row>
    <row r="80" spans="4:7" x14ac:dyDescent="0.25">
      <c r="E80" t="s">
        <v>38</v>
      </c>
      <c r="F80" s="30">
        <f>F71+F76</f>
        <v>714264.29</v>
      </c>
      <c r="G80" s="106">
        <f>IF(F80&gt;0,(F79-F80)/F80,-(F79-F80)/F80)</f>
        <v>-0.18323283388561962</v>
      </c>
    </row>
    <row r="82" spans="4:7" x14ac:dyDescent="0.25">
      <c r="D82" s="17"/>
      <c r="F82" s="1" t="e" vm="41">
        <v>#VALUE!</v>
      </c>
      <c r="G82" s="1" t="e" vm="41">
        <v>#VALUE!</v>
      </c>
    </row>
    <row r="83" spans="4:7" x14ac:dyDescent="0.25">
      <c r="F83" t="e" vm="1">
        <f>F74</f>
        <v>#VALUE!</v>
      </c>
      <c r="G83" t="e" vm="6">
        <f>G74</f>
        <v>#VALUE!</v>
      </c>
    </row>
    <row r="84" spans="4:7" ht="15.75" x14ac:dyDescent="0.3">
      <c r="D84" s="68" t="e" vm="45">
        <v>#VALUE!</v>
      </c>
      <c r="E84" t="s">
        <v>37</v>
      </c>
      <c r="F84" s="19">
        <v>941612.69</v>
      </c>
    </row>
    <row r="85" spans="4:7" ht="15.75" x14ac:dyDescent="0.3">
      <c r="E85" t="s">
        <v>38</v>
      </c>
      <c r="F85" s="19">
        <v>696750.84</v>
      </c>
      <c r="G85" s="106">
        <f>IF(F85&gt;0,(F84-F85)/F85,-(F84-F85)/F85)</f>
        <v>0.35143387842919571</v>
      </c>
    </row>
    <row r="87" spans="4:7" x14ac:dyDescent="0.25">
      <c r="D87" s="17"/>
      <c r="F87" s="1" t="e" vm="41">
        <v>#VALUE!</v>
      </c>
      <c r="G87" s="1" t="e" vm="41">
        <v>#VALUE!</v>
      </c>
    </row>
    <row r="88" spans="4:7" x14ac:dyDescent="0.25">
      <c r="F88">
        <f>F79</f>
        <v>583387.62</v>
      </c>
      <c r="G88">
        <f>G79</f>
        <v>0</v>
      </c>
    </row>
    <row r="89" spans="4:7" ht="15.75" x14ac:dyDescent="0.3">
      <c r="D89" s="68" t="e" vm="46">
        <v>#VALUE!</v>
      </c>
      <c r="E89" t="s">
        <v>37</v>
      </c>
      <c r="F89" s="19">
        <v>1367237.49</v>
      </c>
    </row>
    <row r="90" spans="4:7" ht="15.75" x14ac:dyDescent="0.3">
      <c r="E90" t="s">
        <v>38</v>
      </c>
      <c r="F90" s="19">
        <v>1256416.95</v>
      </c>
      <c r="G90" s="106">
        <f>IF(F90&gt;0,(F89-F90)/F90,-(F89-F90)/F90)</f>
        <v>8.820363335594926E-2</v>
      </c>
    </row>
    <row r="99" spans="2:5" x14ac:dyDescent="0.25">
      <c r="D99" t="s">
        <v>43</v>
      </c>
      <c r="E99" t="s">
        <v>44</v>
      </c>
    </row>
    <row r="100" spans="2:5" ht="18" x14ac:dyDescent="0.25">
      <c r="B100" t="s">
        <v>45</v>
      </c>
      <c r="C100" s="18" t="s">
        <v>46</v>
      </c>
      <c r="D100" s="102" t="s">
        <v>47</v>
      </c>
      <c r="E100" s="103" t="s">
        <v>47</v>
      </c>
    </row>
    <row r="101" spans="2:5" ht="18" x14ac:dyDescent="0.25">
      <c r="C101" s="18" t="s">
        <v>48</v>
      </c>
      <c r="D101" s="104" t="s">
        <v>49</v>
      </c>
      <c r="E101" s="104" t="s">
        <v>49</v>
      </c>
    </row>
    <row r="102" spans="2:5" ht="18" x14ac:dyDescent="0.25">
      <c r="C102" s="18" t="s">
        <v>50</v>
      </c>
      <c r="D102" s="103" t="s">
        <v>51</v>
      </c>
      <c r="E102" s="102" t="s">
        <v>51</v>
      </c>
    </row>
  </sheetData>
  <mergeCells count="39">
    <mergeCell ref="U2:AJ2"/>
    <mergeCell ref="Y3:AE3"/>
    <mergeCell ref="U5:W5"/>
    <mergeCell ref="Y5:AA5"/>
    <mergeCell ref="AC5:AF5"/>
    <mergeCell ref="AH5:AJ5"/>
    <mergeCell ref="U33:W33"/>
    <mergeCell ref="V7:V8"/>
    <mergeCell ref="W7:W8"/>
    <mergeCell ref="Z7:Z8"/>
    <mergeCell ref="AA7:AA8"/>
    <mergeCell ref="AI7:AI8"/>
    <mergeCell ref="AJ7:AJ8"/>
    <mergeCell ref="U28:W28"/>
    <mergeCell ref="V30:V31"/>
    <mergeCell ref="W30:W31"/>
    <mergeCell ref="AE7:AE8"/>
    <mergeCell ref="AF7:AF8"/>
    <mergeCell ref="V35:V36"/>
    <mergeCell ref="W35:W36"/>
    <mergeCell ref="U38:W38"/>
    <mergeCell ref="V40:V41"/>
    <mergeCell ref="W40:W41"/>
    <mergeCell ref="AH38:AJ38"/>
    <mergeCell ref="AI40:AI41"/>
    <mergeCell ref="AJ40:AJ41"/>
    <mergeCell ref="AC28:AE28"/>
    <mergeCell ref="AA35:AA36"/>
    <mergeCell ref="AH28:AJ28"/>
    <mergeCell ref="AI30:AI31"/>
    <mergeCell ref="AJ30:AJ31"/>
    <mergeCell ref="AH33:AJ33"/>
    <mergeCell ref="AI35:AI36"/>
    <mergeCell ref="AJ35:AJ36"/>
    <mergeCell ref="Y28:AA28"/>
    <mergeCell ref="Z30:Z31"/>
    <mergeCell ref="AA30:AA31"/>
    <mergeCell ref="Y33:AA33"/>
    <mergeCell ref="Z35:Z36"/>
  </mergeCells>
  <conditionalFormatting sqref="V7">
    <cfRule type="expression" dxfId="38" priority="51">
      <formula>W7&gt;0</formula>
    </cfRule>
    <cfRule type="expression" dxfId="37" priority="50">
      <formula>W7&lt;0</formula>
    </cfRule>
    <cfRule type="expression" dxfId="36" priority="49">
      <formula>W7=0</formula>
    </cfRule>
  </conditionalFormatting>
  <conditionalFormatting sqref="V30">
    <cfRule type="expression" dxfId="35" priority="44">
      <formula>W30&lt;0</formula>
    </cfRule>
    <cfRule type="expression" dxfId="34" priority="43">
      <formula>W30=0</formula>
    </cfRule>
    <cfRule type="expression" dxfId="33" priority="45">
      <formula>W30&gt;0</formula>
    </cfRule>
  </conditionalFormatting>
  <conditionalFormatting sqref="V35">
    <cfRule type="expression" dxfId="32" priority="42">
      <formula>W35&gt;0</formula>
    </cfRule>
    <cfRule type="expression" dxfId="31" priority="41">
      <formula>W35&lt;0</formula>
    </cfRule>
    <cfRule type="expression" dxfId="30" priority="40">
      <formula>W35=0</formula>
    </cfRule>
  </conditionalFormatting>
  <conditionalFormatting sqref="V40">
    <cfRule type="expression" dxfId="29" priority="38">
      <formula>W40&lt;0</formula>
    </cfRule>
    <cfRule type="expression" dxfId="28" priority="39">
      <formula>W40&gt;0</formula>
    </cfRule>
    <cfRule type="expression" dxfId="27" priority="37">
      <formula>W40=0</formula>
    </cfRule>
  </conditionalFormatting>
  <conditionalFormatting sqref="Z7">
    <cfRule type="expression" dxfId="26" priority="56">
      <formula>AA7&lt;0</formula>
    </cfRule>
    <cfRule type="expression" dxfId="25" priority="57">
      <formula>AA7&gt;0</formula>
    </cfRule>
    <cfRule type="expression" dxfId="24" priority="55">
      <formula>AA7=0</formula>
    </cfRule>
  </conditionalFormatting>
  <conditionalFormatting sqref="Z30">
    <cfRule type="expression" dxfId="23" priority="31">
      <formula>AA30=0</formula>
    </cfRule>
    <cfRule type="expression" dxfId="22" priority="33">
      <formula>AA30&gt;0</formula>
    </cfRule>
    <cfRule type="expression" dxfId="21" priority="32">
      <formula>AA30&lt;0</formula>
    </cfRule>
  </conditionalFormatting>
  <conditionalFormatting sqref="Z35">
    <cfRule type="expression" dxfId="20" priority="27">
      <formula>AA35&gt;0</formula>
    </cfRule>
    <cfRule type="expression" dxfId="19" priority="26">
      <formula>AA35&lt;0</formula>
    </cfRule>
    <cfRule type="expression" dxfId="18" priority="25">
      <formula>AA35=0</formula>
    </cfRule>
  </conditionalFormatting>
  <conditionalFormatting sqref="AD30">
    <cfRule type="expression" dxfId="17" priority="21">
      <formula>AE30&gt;0</formula>
    </cfRule>
    <cfRule type="expression" dxfId="16" priority="20">
      <formula>AE30&lt;0</formula>
    </cfRule>
    <cfRule type="expression" dxfId="15" priority="19">
      <formula>AE30=0</formula>
    </cfRule>
  </conditionalFormatting>
  <conditionalFormatting sqref="AE7">
    <cfRule type="expression" dxfId="14" priority="52">
      <formula>AF7=0</formula>
    </cfRule>
    <cfRule type="expression" dxfId="13" priority="53">
      <formula>AF7&lt;0</formula>
    </cfRule>
    <cfRule type="expression" dxfId="12" priority="54">
      <formula>AF7&gt;0</formula>
    </cfRule>
  </conditionalFormatting>
  <conditionalFormatting sqref="AI7">
    <cfRule type="expression" dxfId="11" priority="46">
      <formula>AJ7=0</formula>
    </cfRule>
    <cfRule type="expression" dxfId="10" priority="47">
      <formula>AJ7&lt;0</formula>
    </cfRule>
    <cfRule type="expression" dxfId="9" priority="48">
      <formula>AJ7&gt;0</formula>
    </cfRule>
  </conditionalFormatting>
  <conditionalFormatting sqref="AI30">
    <cfRule type="expression" dxfId="8" priority="13">
      <formula>AJ30=0</formula>
    </cfRule>
    <cfRule type="expression" dxfId="7" priority="14">
      <formula>AJ30&lt;0</formula>
    </cfRule>
    <cfRule type="expression" dxfId="6" priority="15">
      <formula>AJ30&gt;0</formula>
    </cfRule>
  </conditionalFormatting>
  <conditionalFormatting sqref="AI35">
    <cfRule type="expression" dxfId="5" priority="7">
      <formula>AJ35=0</formula>
    </cfRule>
    <cfRule type="expression" dxfId="4" priority="8">
      <formula>AJ35&lt;0</formula>
    </cfRule>
    <cfRule type="expression" dxfId="3" priority="9">
      <formula>AJ35&gt;0</formula>
    </cfRule>
  </conditionalFormatting>
  <conditionalFormatting sqref="AI40">
    <cfRule type="expression" dxfId="2" priority="2">
      <formula>AJ40&lt;0</formula>
    </cfRule>
    <cfRule type="expression" dxfId="1" priority="3">
      <formula>AJ40&gt;0</formula>
    </cfRule>
    <cfRule type="expression" dxfId="0" priority="1">
      <formula>AJ40=0</formula>
    </cfRule>
  </conditionalFormatting>
  <dataValidations disablePrompts="1" count="1">
    <dataValidation allowBlank="1" showErrorMessage="1" promptTitle="XPNA Drill down" prompt="Set by XPNA" sqref="D11 D16 D21 D26 D24 D30 D33 D35 D40 D38 D43 D45 D48 D50 D53 D58 D63 D65 D68 D70 D73 D75 D82 D84 D87 D89" xr:uid="{3BDE81A3-3633-42C0-BC74-3ED9D0F98525}"/>
  </dataValidations>
  <pageMargins left="0.70866141732283472" right="0.70866141732283472" top="0.47" bottom="0.44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846E6-5050-49A4-85E0-15159A9067CA}">
  <sheetPr>
    <pageSetUpPr fitToPage="1"/>
  </sheetPr>
  <dimension ref="A1:T428"/>
  <sheetViews>
    <sheetView showGridLines="0" topLeftCell="E26" workbookViewId="0">
      <selection activeCell="E6" sqref="E6"/>
    </sheetView>
  </sheetViews>
  <sheetFormatPr defaultRowHeight="15" outlineLevelRow="1" outlineLevelCol="1" x14ac:dyDescent="0.25"/>
  <cols>
    <col min="1" max="2" width="8.85546875" hidden="1" customWidth="1" outlineLevel="1"/>
    <col min="3" max="3" width="32.5703125" style="17" hidden="1" customWidth="1" outlineLevel="1"/>
    <col min="4" max="4" width="8.85546875" hidden="1" customWidth="1" outlineLevel="1"/>
    <col min="5" max="5" width="40.7109375" customWidth="1" collapsed="1"/>
    <col min="6" max="6" width="13.7109375" hidden="1" customWidth="1" outlineLevel="1"/>
    <col min="7" max="7" width="11.7109375" hidden="1" customWidth="1" outlineLevel="1"/>
    <col min="8" max="8" width="9.85546875" hidden="1" customWidth="1" outlineLevel="1"/>
    <col min="9" max="9" width="9.85546875" customWidth="1" collapsed="1"/>
    <col min="10" max="12" width="9.85546875" hidden="1" customWidth="1" outlineLevel="1"/>
    <col min="13" max="13" width="9.85546875" customWidth="1" collapsed="1"/>
    <col min="15" max="15" width="8.85546875" style="7"/>
    <col min="16" max="16" width="2.140625" customWidth="1"/>
    <col min="20" max="20" width="8.85546875" style="7"/>
  </cols>
  <sheetData>
    <row r="1" spans="1:20" hidden="1" outlineLevel="1" x14ac:dyDescent="0.25">
      <c r="A1" s="1"/>
      <c r="B1" s="1"/>
      <c r="D1" s="1"/>
      <c r="E1" s="14"/>
      <c r="F1" s="14"/>
      <c r="G1" s="14"/>
      <c r="H1" s="14"/>
      <c r="I1" s="14"/>
      <c r="J1" s="14"/>
      <c r="K1" s="14"/>
      <c r="L1" s="14"/>
      <c r="M1" s="14"/>
      <c r="Q1" s="14"/>
      <c r="R1" s="14"/>
    </row>
    <row r="2" spans="1:20" hidden="1" outlineLevel="1" x14ac:dyDescent="0.25">
      <c r="A2" s="1"/>
      <c r="B2" s="1"/>
      <c r="C2" s="17" t="e" vm="1">
        <f>Control!C4</f>
        <v>#VALUE!</v>
      </c>
      <c r="D2" s="1"/>
      <c r="E2" s="14"/>
      <c r="F2" s="1" t="e" vm="4">
        <v>#VALUE!</v>
      </c>
      <c r="G2" s="1" t="e" vm="4">
        <v>#VALUE!</v>
      </c>
      <c r="H2" s="1" t="e" vm="4">
        <v>#VALUE!</v>
      </c>
      <c r="I2" s="1"/>
      <c r="J2" s="1" t="e" vm="4">
        <v>#VALUE!</v>
      </c>
      <c r="K2" s="1" t="e" vm="4">
        <v>#VALUE!</v>
      </c>
      <c r="L2" s="1" t="e" vm="4">
        <v>#VALUE!</v>
      </c>
      <c r="M2" s="1"/>
      <c r="Q2" s="1" t="e" vm="32">
        <v>#VALUE!</v>
      </c>
      <c r="R2" s="1" t="e" vm="32">
        <f>Q2</f>
        <v>#VALUE!</v>
      </c>
    </row>
    <row r="3" spans="1:20" hidden="1" outlineLevel="1" x14ac:dyDescent="0.25">
      <c r="A3" s="1"/>
      <c r="B3" s="1"/>
      <c r="C3" s="17" t="e" vm="5">
        <v>#VALUE!</v>
      </c>
      <c r="D3" s="1"/>
      <c r="E3" s="14"/>
      <c r="F3" s="5" t="e" vm="16">
        <v>#VALUE!</v>
      </c>
      <c r="G3" s="5" t="e" vm="17">
        <v>#VALUE!</v>
      </c>
      <c r="H3" t="e" vm="1">
        <v>#VALUE!</v>
      </c>
      <c r="I3" t="e" vm="1">
        <v>#VALUE!</v>
      </c>
      <c r="J3" s="5" t="e" vm="29">
        <v>#VALUE!</v>
      </c>
      <c r="K3" s="5" t="e" vm="30">
        <v>#VALUE!</v>
      </c>
      <c r="L3" t="e" vm="6">
        <v>#VALUE!</v>
      </c>
      <c r="M3" t="e" vm="6">
        <v>#VALUE!</v>
      </c>
      <c r="Q3" t="e" vm="1">
        <v>#VALUE!</v>
      </c>
      <c r="R3" t="e" vm="6">
        <v>#VALUE!</v>
      </c>
    </row>
    <row r="4" spans="1:20" hidden="1" outlineLevel="1" x14ac:dyDescent="0.25">
      <c r="A4" s="1"/>
      <c r="B4" s="1"/>
      <c r="C4" s="17" t="e" vm="2">
        <v>#VALUE!</v>
      </c>
      <c r="D4" s="1"/>
      <c r="E4" s="14"/>
      <c r="F4" t="e" vm="18">
        <v>#VALUE!</v>
      </c>
      <c r="G4" t="e" vm="18">
        <v>#VALUE!</v>
      </c>
      <c r="H4" t="e" vm="18">
        <v>#VALUE!</v>
      </c>
      <c r="J4" t="e" vm="18">
        <v>#VALUE!</v>
      </c>
      <c r="K4" t="e" vm="18">
        <v>#VALUE!</v>
      </c>
      <c r="L4" t="e" vm="18">
        <v>#VALUE!</v>
      </c>
      <c r="Q4" t="e" vm="18">
        <v>#VALUE!</v>
      </c>
      <c r="R4" t="e" vm="18">
        <v>#VALUE!</v>
      </c>
    </row>
    <row r="5" spans="1:20" hidden="1" outlineLevel="1" x14ac:dyDescent="0.25">
      <c r="A5" s="1"/>
      <c r="B5" s="1"/>
      <c r="C5" s="17" t="e" vm="1">
        <f>C2</f>
        <v>#VALUE!</v>
      </c>
      <c r="D5" s="1"/>
      <c r="E5" s="14"/>
      <c r="F5" s="1" t="str" cm="1">
        <f t="array" ref="F5">_FV(F3,"name")</f>
        <v>Apr 2025</v>
      </c>
      <c r="G5" s="1" t="str" cm="1">
        <f t="array" ref="G5">_FV(G3,"name")</f>
        <v>May 2025</v>
      </c>
      <c r="H5" s="1" t="str" cm="1">
        <f t="array" ref="H5">_FV(H3,"name")</f>
        <v>Jun 2025</v>
      </c>
      <c r="I5" s="1" t="str" cm="1">
        <f t="array" ref="I5">_FV(I3,"name")</f>
        <v>Jun 2025</v>
      </c>
      <c r="J5" s="1" t="str" cm="1">
        <f t="array" ref="J5">_FV(J3,"name")</f>
        <v>Apr 2024</v>
      </c>
      <c r="K5" s="1" t="str" cm="1">
        <f t="array" ref="K5">_FV(K3,"name")</f>
        <v>May 2024</v>
      </c>
      <c r="L5" s="1" t="str" cm="1">
        <f t="array" ref="L5">_FV(L3,"name")</f>
        <v>Jun 2024</v>
      </c>
      <c r="M5" s="1" t="str" cm="1">
        <f t="array" ref="M5">_FV(M3,"name")</f>
        <v>Jun 2024</v>
      </c>
      <c r="Q5" s="1" t="str" cm="1">
        <f t="array" ref="Q5">_FV(Q3,"name")</f>
        <v>Jun 2025</v>
      </c>
      <c r="R5" s="1" t="str" cm="1">
        <f t="array" ref="R5">_FV(R3,"name")</f>
        <v>Jun 2024</v>
      </c>
    </row>
    <row r="6" spans="1:20" hidden="1" outlineLevel="1" x14ac:dyDescent="0.25">
      <c r="A6" s="1"/>
      <c r="B6" s="1"/>
      <c r="D6" s="1"/>
      <c r="E6" s="14"/>
      <c r="F6" s="14"/>
      <c r="G6" s="14"/>
    </row>
    <row r="7" spans="1:20" hidden="1" outlineLevel="1" x14ac:dyDescent="0.25">
      <c r="A7" s="1"/>
      <c r="B7" s="1"/>
      <c r="D7" s="1"/>
      <c r="E7" s="14"/>
      <c r="F7" s="14"/>
      <c r="G7" s="14"/>
    </row>
    <row r="8" spans="1:20" hidden="1" outlineLevel="1" x14ac:dyDescent="0.25">
      <c r="A8" s="1"/>
      <c r="B8" s="1"/>
      <c r="D8" s="1"/>
      <c r="E8" s="14"/>
      <c r="F8" s="14"/>
      <c r="G8" s="14"/>
    </row>
    <row r="9" spans="1:20" collapsed="1" x14ac:dyDescent="0.25">
      <c r="A9" s="1"/>
      <c r="B9" s="1"/>
      <c r="D9" s="1"/>
      <c r="E9" s="14"/>
      <c r="F9" s="14"/>
      <c r="G9" s="14"/>
    </row>
    <row r="10" spans="1:20" ht="26.25" x14ac:dyDescent="0.5">
      <c r="A10" s="1"/>
      <c r="B10" s="1"/>
      <c r="D10" s="1"/>
      <c r="E10" s="144" t="s">
        <v>5</v>
      </c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6"/>
    </row>
    <row r="11" spans="1:20" ht="22.15" customHeight="1" x14ac:dyDescent="0.4">
      <c r="A11" s="1"/>
      <c r="B11" s="1"/>
      <c r="D11" s="1"/>
      <c r="E11" s="147" t="s">
        <v>27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9"/>
    </row>
    <row r="12" spans="1:20" x14ac:dyDescent="0.25">
      <c r="A12" s="1"/>
      <c r="B12" s="1"/>
      <c r="D12" s="1"/>
      <c r="E12" s="50"/>
      <c r="F12" s="131"/>
      <c r="G12" s="131"/>
      <c r="H12" s="51"/>
      <c r="I12" s="51"/>
      <c r="J12" s="51"/>
      <c r="K12" s="51"/>
      <c r="L12" s="51"/>
      <c r="M12" s="51"/>
      <c r="N12" s="51"/>
      <c r="O12" s="52"/>
      <c r="P12" s="51"/>
      <c r="Q12" s="51"/>
      <c r="R12" s="51"/>
      <c r="S12" s="51"/>
      <c r="T12" s="53"/>
    </row>
    <row r="13" spans="1:20" ht="28.5" x14ac:dyDescent="0.25">
      <c r="A13" s="1"/>
      <c r="B13" s="1"/>
      <c r="D13" s="1"/>
      <c r="E13" s="133"/>
      <c r="F13" s="107" t="str">
        <f>F5&amp;" MTH"</f>
        <v>Apr 2025 MTH</v>
      </c>
      <c r="G13" s="107" t="str">
        <f>G5&amp;" MTH"</f>
        <v>May 2025 MTH</v>
      </c>
      <c r="H13" s="107" t="str">
        <f>H5&amp;" MTH"</f>
        <v>Jun 2025 MTH</v>
      </c>
      <c r="I13" s="135" t="str">
        <f>I5&amp;" QTR "</f>
        <v xml:space="preserve">Jun 2025 QTR </v>
      </c>
      <c r="J13" s="135" t="str">
        <f t="shared" ref="J13:K13" si="0">J5&amp;" MTH"</f>
        <v>Apr 2024 MTH</v>
      </c>
      <c r="K13" s="135" t="str">
        <f t="shared" si="0"/>
        <v>May 2024 MTH</v>
      </c>
      <c r="L13" s="135" t="str">
        <f>L5&amp;" MTH"</f>
        <v>Jun 2024 MTH</v>
      </c>
      <c r="M13" s="135" t="str">
        <f>M5&amp;" QTR "</f>
        <v xml:space="preserve">Jun 2024 QTR </v>
      </c>
      <c r="N13" s="136" t="s">
        <v>6</v>
      </c>
      <c r="O13" s="137" t="s">
        <v>29</v>
      </c>
      <c r="P13" s="134"/>
      <c r="Q13" s="135" t="str">
        <f>Q5&amp;" YTD"</f>
        <v>Jun 2025 YTD</v>
      </c>
      <c r="R13" s="135" t="str">
        <f>R5&amp;" YTD"</f>
        <v>Jun 2024 YTD</v>
      </c>
      <c r="S13" s="136" t="s">
        <v>6</v>
      </c>
      <c r="T13" s="137" t="s">
        <v>0</v>
      </c>
    </row>
    <row r="14" spans="1:20" x14ac:dyDescent="0.25">
      <c r="A14" s="1"/>
      <c r="B14" s="1"/>
      <c r="D14" s="1"/>
      <c r="E14" s="54"/>
      <c r="F14" s="62"/>
      <c r="G14" s="62"/>
      <c r="H14" s="62"/>
      <c r="I14" s="62"/>
      <c r="J14" s="62"/>
      <c r="K14" s="62"/>
      <c r="L14" s="62"/>
      <c r="M14" s="62"/>
      <c r="N14" s="63"/>
      <c r="O14" s="64"/>
      <c r="P14" s="48"/>
      <c r="Q14" s="62"/>
      <c r="R14" s="62"/>
      <c r="S14" s="63"/>
      <c r="T14" s="65"/>
    </row>
    <row r="15" spans="1:20" x14ac:dyDescent="0.25">
      <c r="A15" s="1"/>
      <c r="B15" s="1"/>
      <c r="C15" s="17" t="e" vm="47">
        <v>#VALUE!</v>
      </c>
      <c r="D15" s="1"/>
      <c r="E15" s="55" t="str" cm="1">
        <f t="array" ref="E15">_FV(C15,"name")</f>
        <v>BAR SALES</v>
      </c>
      <c r="F15" s="36">
        <v>135906.03</v>
      </c>
      <c r="G15" s="36">
        <v>120397.44</v>
      </c>
      <c r="H15" s="36">
        <v>111230.75</v>
      </c>
      <c r="I15" s="132">
        <f>SUM(F15:H15)</f>
        <v>367534.22</v>
      </c>
      <c r="J15" s="36">
        <v>139228.76999999999</v>
      </c>
      <c r="K15" s="36">
        <v>124986.5</v>
      </c>
      <c r="L15" s="36">
        <v>114398.53</v>
      </c>
      <c r="M15" s="132">
        <f>SUM(J15:L15)</f>
        <v>378613.80000000005</v>
      </c>
      <c r="N15" s="43">
        <f>I15-M15</f>
        <v>-11079.580000000075</v>
      </c>
      <c r="O15" s="56">
        <f>IFERROR(N15/M15,"-")</f>
        <v>-2.9263539786452773E-2</v>
      </c>
      <c r="P15" s="49"/>
      <c r="Q15" s="36">
        <v>231628.19</v>
      </c>
      <c r="R15" s="36">
        <v>239385.03</v>
      </c>
      <c r="S15" s="43">
        <f t="shared" ref="S15" si="1">Q15-R15</f>
        <v>-7756.8399999999965</v>
      </c>
      <c r="T15" s="56">
        <f>IFERROR(S15/R15,"-")</f>
        <v>-3.2403195805518821E-2</v>
      </c>
    </row>
    <row r="16" spans="1:20" x14ac:dyDescent="0.25">
      <c r="A16" s="1"/>
      <c r="B16" s="1"/>
      <c r="C16" s="17" t="e" vm="48">
        <v>#VALUE!</v>
      </c>
      <c r="D16" s="1"/>
      <c r="E16" s="55" t="str" cm="1">
        <f t="array" ref="E16">_FV(C16,"name")</f>
        <v>BAR COGS</v>
      </c>
      <c r="F16" s="36">
        <v>49400.51</v>
      </c>
      <c r="G16" s="36">
        <v>50709.33</v>
      </c>
      <c r="H16" s="36">
        <v>31813.49</v>
      </c>
      <c r="I16" s="132">
        <f>SUM(F16:H16)</f>
        <v>131923.32999999999</v>
      </c>
      <c r="J16" s="36">
        <v>43764.800000000003</v>
      </c>
      <c r="K16" s="36">
        <v>64633.49</v>
      </c>
      <c r="L16" s="36">
        <v>48216.18</v>
      </c>
      <c r="M16" s="132">
        <f>SUM(J16:L16)</f>
        <v>156614.47</v>
      </c>
      <c r="N16" s="43">
        <f>I16-M16</f>
        <v>-24691.140000000014</v>
      </c>
      <c r="O16" s="56">
        <f t="shared" ref="O16:O54" si="2">IFERROR(N16/M16,"-")</f>
        <v>-0.15765554740886978</v>
      </c>
      <c r="P16" s="49"/>
      <c r="Q16" s="36">
        <v>82522.820000000007</v>
      </c>
      <c r="R16" s="36">
        <v>112849.67</v>
      </c>
      <c r="S16" s="43">
        <f t="shared" ref="S16:S18" si="3">Q16-R16</f>
        <v>-30326.849999999991</v>
      </c>
      <c r="T16" s="56">
        <f t="shared" ref="T16:T54" si="4">IFERROR(S16/R16,"-")</f>
        <v>-0.26873671850347453</v>
      </c>
    </row>
    <row r="17" spans="1:20" x14ac:dyDescent="0.25">
      <c r="A17" s="1"/>
      <c r="B17" s="1"/>
      <c r="C17" s="17" t="e" vm="33">
        <v>#VALUE!</v>
      </c>
      <c r="D17" s="1"/>
      <c r="E17" s="55" t="str" cm="1">
        <f t="array" ref="E17">_FV(C17,"name")</f>
        <v>BAR GROSS MARGIN</v>
      </c>
      <c r="F17" s="37">
        <v>86505.52</v>
      </c>
      <c r="G17" s="37">
        <v>69688.11</v>
      </c>
      <c r="H17" s="37">
        <v>79417.259999999995</v>
      </c>
      <c r="I17" s="132">
        <f>SUM(F17:H17)</f>
        <v>235610.89</v>
      </c>
      <c r="J17" s="37">
        <v>95463.97</v>
      </c>
      <c r="K17" s="37">
        <v>60353.01</v>
      </c>
      <c r="L17" s="37">
        <v>66182.350000000006</v>
      </c>
      <c r="M17" s="132">
        <f>SUM(J17:L17)</f>
        <v>221999.33000000002</v>
      </c>
      <c r="N17" s="44">
        <f>I17-M17</f>
        <v>13611.559999999998</v>
      </c>
      <c r="O17" s="56">
        <f t="shared" si="2"/>
        <v>6.1313518378636536E-2</v>
      </c>
      <c r="P17" s="49"/>
      <c r="Q17" s="37">
        <v>149105.37</v>
      </c>
      <c r="R17" s="37">
        <v>126535.36</v>
      </c>
      <c r="S17" s="44">
        <f t="shared" si="3"/>
        <v>22570.009999999995</v>
      </c>
      <c r="T17" s="56">
        <f t="shared" si="4"/>
        <v>0.17836919261145656</v>
      </c>
    </row>
    <row r="18" spans="1:20" s="16" customFormat="1" x14ac:dyDescent="0.25">
      <c r="A18" s="26"/>
      <c r="B18" s="26"/>
      <c r="C18" s="73"/>
      <c r="D18" s="26"/>
      <c r="E18" s="74" t="s">
        <v>11</v>
      </c>
      <c r="F18" s="75">
        <f>F17/F15</f>
        <v>0.63650980019061709</v>
      </c>
      <c r="G18" s="75">
        <f>G17/G15</f>
        <v>0.57881720740906117</v>
      </c>
      <c r="H18" s="75">
        <f>H17/H15</f>
        <v>0.71398655497692853</v>
      </c>
      <c r="I18" s="75">
        <f>I17/I15</f>
        <v>0.64105837546229039</v>
      </c>
      <c r="J18" s="75">
        <f t="shared" ref="J18:K18" si="5">J17/J15</f>
        <v>0.68566266871423209</v>
      </c>
      <c r="K18" s="75">
        <f t="shared" si="5"/>
        <v>0.48287623063290835</v>
      </c>
      <c r="L18" s="75">
        <f>L17/L15</f>
        <v>0.57852447929182316</v>
      </c>
      <c r="M18" s="75">
        <f>M17/M15</f>
        <v>0.58634769783880036</v>
      </c>
      <c r="N18" s="76">
        <f>I18-M18</f>
        <v>5.4710677623490023E-2</v>
      </c>
      <c r="O18" s="78">
        <f t="shared" si="2"/>
        <v>9.3307567890427989E-2</v>
      </c>
      <c r="P18" s="77"/>
      <c r="Q18" s="75">
        <f>Q17/Q15</f>
        <v>0.64372721644977671</v>
      </c>
      <c r="R18" s="75">
        <f>R17/R15</f>
        <v>0.52858509991205382</v>
      </c>
      <c r="S18" s="76">
        <f t="shared" si="3"/>
        <v>0.11514211653772288</v>
      </c>
      <c r="T18" s="78">
        <f t="shared" si="4"/>
        <v>0.21783080256496121</v>
      </c>
    </row>
    <row r="19" spans="1:20" x14ac:dyDescent="0.25">
      <c r="A19" s="1"/>
      <c r="B19" s="1"/>
      <c r="C19" s="17" t="e" vm="34">
        <v>#VALUE!</v>
      </c>
      <c r="D19" s="1"/>
      <c r="E19" s="121" t="str" cm="1">
        <f t="array" ref="E19">_FV(C19,"name")</f>
        <v>BAR PAYROLL</v>
      </c>
      <c r="F19" s="122">
        <v>47514.9</v>
      </c>
      <c r="G19" s="122">
        <v>31767.7</v>
      </c>
      <c r="H19" s="122">
        <v>28527.279999999999</v>
      </c>
      <c r="I19" s="132">
        <f>SUM(F19:H19)</f>
        <v>107809.88</v>
      </c>
      <c r="J19" s="122">
        <v>43374.8</v>
      </c>
      <c r="K19" s="122">
        <v>26982.28</v>
      </c>
      <c r="L19" s="122">
        <v>26433.3</v>
      </c>
      <c r="M19" s="132">
        <f>SUM(J19:L19)</f>
        <v>96790.38</v>
      </c>
      <c r="N19" s="123">
        <f>I19-M19</f>
        <v>11019.5</v>
      </c>
      <c r="O19" s="125">
        <f t="shared" si="2"/>
        <v>0.11384912426214258</v>
      </c>
      <c r="P19" s="124"/>
      <c r="Q19" s="122">
        <v>60294.98</v>
      </c>
      <c r="R19" s="122">
        <v>53415.58</v>
      </c>
      <c r="S19" s="123">
        <f t="shared" ref="S19:S23" si="6">Q19-R19</f>
        <v>6879.4000000000015</v>
      </c>
      <c r="T19" s="125">
        <f t="shared" si="4"/>
        <v>0.12879013950611415</v>
      </c>
    </row>
    <row r="20" spans="1:20" s="16" customFormat="1" x14ac:dyDescent="0.25">
      <c r="A20" s="26"/>
      <c r="B20" s="26"/>
      <c r="C20" s="73"/>
      <c r="D20" s="26"/>
      <c r="E20" s="74" t="s">
        <v>28</v>
      </c>
      <c r="F20" s="75">
        <f>F19/F15</f>
        <v>0.34961583382282596</v>
      </c>
      <c r="G20" s="75">
        <f>G19/G15</f>
        <v>0.26385693915086567</v>
      </c>
      <c r="H20" s="75">
        <f>H19/H15</f>
        <v>0.2564693666095032</v>
      </c>
      <c r="I20" s="75">
        <f>I19/I15</f>
        <v>0.29333290380416827</v>
      </c>
      <c r="J20" s="75">
        <f t="shared" ref="J20:K20" si="7">J19/J15</f>
        <v>0.31153618609142353</v>
      </c>
      <c r="K20" s="75">
        <f t="shared" si="7"/>
        <v>0.21588155520796246</v>
      </c>
      <c r="L20" s="75">
        <f>L19/L15</f>
        <v>0.23106328376771973</v>
      </c>
      <c r="M20" s="75">
        <f>M19/M15</f>
        <v>0.25564408904271319</v>
      </c>
      <c r="N20" s="79"/>
      <c r="O20" s="78"/>
      <c r="P20" s="77"/>
      <c r="Q20" s="75">
        <f>Q19/Q15</f>
        <v>0.26030933454170668</v>
      </c>
      <c r="R20" s="75">
        <f>R19/R15</f>
        <v>0.22313667650813421</v>
      </c>
      <c r="S20" s="79"/>
      <c r="T20" s="78"/>
    </row>
    <row r="21" spans="1:20" x14ac:dyDescent="0.25">
      <c r="A21" s="1"/>
      <c r="B21" s="1"/>
      <c r="C21" s="17" t="e" vm="49">
        <v>#VALUE!</v>
      </c>
      <c r="D21" s="1"/>
      <c r="E21" s="55" t="str" cm="1">
        <f t="array" ref="E21">_FV(C21,"name")</f>
        <v>BAR STAFF COSTS</v>
      </c>
      <c r="F21" s="36">
        <v>0</v>
      </c>
      <c r="G21" s="36">
        <v>0</v>
      </c>
      <c r="H21" s="36">
        <v>0</v>
      </c>
      <c r="I21" s="132">
        <f t="shared" ref="I21:I22" si="8">SUM(F21:H21)</f>
        <v>0</v>
      </c>
      <c r="J21" s="36">
        <v>0</v>
      </c>
      <c r="K21" s="36">
        <v>0</v>
      </c>
      <c r="L21" s="36">
        <v>0</v>
      </c>
      <c r="M21" s="132">
        <f t="shared" ref="M21:M22" si="9">SUM(J21:L21)</f>
        <v>0</v>
      </c>
      <c r="N21" s="43">
        <f>I21-M21</f>
        <v>0</v>
      </c>
      <c r="O21" s="56" t="str">
        <f t="shared" si="2"/>
        <v>-</v>
      </c>
      <c r="P21" s="49"/>
      <c r="Q21" s="36">
        <v>0</v>
      </c>
      <c r="R21" s="36">
        <v>0</v>
      </c>
      <c r="S21" s="43">
        <f t="shared" si="6"/>
        <v>0</v>
      </c>
      <c r="T21" s="56" t="str">
        <f t="shared" si="4"/>
        <v>-</v>
      </c>
    </row>
    <row r="22" spans="1:20" ht="15.75" thickBot="1" x14ac:dyDescent="0.3">
      <c r="A22" s="1"/>
      <c r="B22" s="1"/>
      <c r="C22" s="17" t="e" vm="50">
        <v>#VALUE!</v>
      </c>
      <c r="D22" s="1"/>
      <c r="E22" s="55" t="str" cm="1">
        <f t="array" ref="E22">_FV(C22,"name")</f>
        <v>BAR DIRECT COSTS</v>
      </c>
      <c r="F22" s="36">
        <v>48821.5</v>
      </c>
      <c r="G22" s="36">
        <v>33456.75</v>
      </c>
      <c r="H22" s="36">
        <v>30437.73</v>
      </c>
      <c r="I22" s="132">
        <f t="shared" si="8"/>
        <v>112715.98</v>
      </c>
      <c r="J22" s="36">
        <v>45611.72</v>
      </c>
      <c r="K22" s="36">
        <v>28770.11</v>
      </c>
      <c r="L22" s="36">
        <v>27345.62</v>
      </c>
      <c r="M22" s="132">
        <f t="shared" si="9"/>
        <v>101727.45</v>
      </c>
      <c r="N22" s="43">
        <f>I22-M22</f>
        <v>10988.529999999999</v>
      </c>
      <c r="O22" s="56">
        <f t="shared" si="2"/>
        <v>0.10801932025230161</v>
      </c>
      <c r="P22" s="49"/>
      <c r="Q22" s="36">
        <v>63894.48</v>
      </c>
      <c r="R22" s="36">
        <v>56115.73</v>
      </c>
      <c r="S22" s="43">
        <f t="shared" si="6"/>
        <v>7778.75</v>
      </c>
      <c r="T22" s="56">
        <f t="shared" si="4"/>
        <v>0.13861977737792949</v>
      </c>
    </row>
    <row r="23" spans="1:20" ht="15.75" thickBot="1" x14ac:dyDescent="0.3">
      <c r="C23" s="17" t="e" vm="51">
        <v>#VALUE!</v>
      </c>
      <c r="E23" s="81" t="str" cm="1">
        <f t="array" ref="E23">_FV(C23,"name")</f>
        <v>BAR CONTRIBUTION</v>
      </c>
      <c r="F23" s="82">
        <v>37684.019999999997</v>
      </c>
      <c r="G23" s="82">
        <v>36231.360000000001</v>
      </c>
      <c r="H23" s="82">
        <v>48979.53</v>
      </c>
      <c r="I23" s="82">
        <f>SUM(F23:H23)</f>
        <v>122894.91</v>
      </c>
      <c r="J23" s="82">
        <v>49852.25</v>
      </c>
      <c r="K23" s="82">
        <v>31582.9</v>
      </c>
      <c r="L23" s="82">
        <v>38836.730000000003</v>
      </c>
      <c r="M23" s="82">
        <f>SUM(J23:L23)</f>
        <v>120271.88</v>
      </c>
      <c r="N23" s="82">
        <f>I23-M23</f>
        <v>2623.0299999999988</v>
      </c>
      <c r="O23" s="84">
        <f t="shared" si="2"/>
        <v>2.1809171021522227E-2</v>
      </c>
      <c r="P23" s="83"/>
      <c r="Q23" s="82">
        <v>85210.89</v>
      </c>
      <c r="R23" s="82">
        <v>70419.63</v>
      </c>
      <c r="S23" s="82">
        <f t="shared" si="6"/>
        <v>14791.259999999995</v>
      </c>
      <c r="T23" s="84">
        <f t="shared" si="4"/>
        <v>0.21004455717816173</v>
      </c>
    </row>
    <row r="24" spans="1:20" x14ac:dyDescent="0.25">
      <c r="E24" s="59"/>
      <c r="F24" s="42"/>
      <c r="G24" s="42"/>
      <c r="H24" s="42"/>
      <c r="I24" s="42"/>
      <c r="J24" s="42"/>
      <c r="K24" s="42"/>
      <c r="L24" s="42"/>
      <c r="M24" s="42"/>
      <c r="N24" s="45"/>
      <c r="O24" s="60"/>
      <c r="P24" s="49"/>
      <c r="Q24" s="42"/>
      <c r="R24" s="42"/>
      <c r="S24" s="45"/>
      <c r="T24" s="60"/>
    </row>
    <row r="25" spans="1:20" x14ac:dyDescent="0.25">
      <c r="C25" s="17" t="e" vm="35">
        <v>#VALUE!</v>
      </c>
      <c r="E25" s="55" t="str" cm="1">
        <f t="array" ref="E25">_FV(C25,"name")</f>
        <v>POKER MACHINE INCOME</v>
      </c>
      <c r="F25" s="36">
        <v>254208.91</v>
      </c>
      <c r="G25" s="36">
        <v>229466.09</v>
      </c>
      <c r="H25" s="36">
        <v>150323.96</v>
      </c>
      <c r="I25" s="132">
        <f t="shared" ref="I25:I26" si="10">SUM(F25:H25)</f>
        <v>633998.96</v>
      </c>
      <c r="J25" s="36">
        <v>236795.11</v>
      </c>
      <c r="K25" s="36">
        <v>237001.51</v>
      </c>
      <c r="L25" s="36">
        <v>225425.81</v>
      </c>
      <c r="M25" s="132">
        <f t="shared" ref="M25:M26" si="11">SUM(J25:L25)</f>
        <v>699222.42999999993</v>
      </c>
      <c r="N25" s="43">
        <f>I25-M25</f>
        <v>-65223.469999999972</v>
      </c>
      <c r="O25" s="56">
        <f t="shared" si="2"/>
        <v>-9.3280002473604823E-2</v>
      </c>
      <c r="P25" s="49"/>
      <c r="Q25" s="36">
        <v>379790.05</v>
      </c>
      <c r="R25" s="36">
        <v>462427.32</v>
      </c>
      <c r="S25" s="43">
        <f t="shared" ref="S25" si="12">Q25-R25</f>
        <v>-82637.270000000019</v>
      </c>
      <c r="T25" s="56">
        <f t="shared" si="4"/>
        <v>-0.17870326087135166</v>
      </c>
    </row>
    <row r="26" spans="1:20" ht="15.75" thickBot="1" x14ac:dyDescent="0.3">
      <c r="C26" s="17" t="e" vm="52">
        <v>#VALUE!</v>
      </c>
      <c r="E26" s="55" t="str" cm="1">
        <f t="array" ref="E26">_FV(C26,"name")</f>
        <v>POKER MACHINE EXPENSES</v>
      </c>
      <c r="F26" s="36">
        <v>81945.02</v>
      </c>
      <c r="G26" s="36">
        <v>70679.289999999994</v>
      </c>
      <c r="H26" s="36">
        <v>66278.720000000001</v>
      </c>
      <c r="I26" s="132">
        <f t="shared" si="10"/>
        <v>218903.03</v>
      </c>
      <c r="J26" s="36">
        <v>83906.11</v>
      </c>
      <c r="K26" s="36">
        <v>73220.72</v>
      </c>
      <c r="L26" s="36">
        <v>88168.19</v>
      </c>
      <c r="M26" s="132">
        <f t="shared" si="11"/>
        <v>245295.02000000002</v>
      </c>
      <c r="N26" s="43">
        <f>I26-M26</f>
        <v>-26391.99000000002</v>
      </c>
      <c r="O26" s="56">
        <f t="shared" si="2"/>
        <v>-0.10759284880712221</v>
      </c>
      <c r="P26" s="49"/>
      <c r="Q26" s="36">
        <v>136958.01</v>
      </c>
      <c r="R26" s="36">
        <v>161388.91</v>
      </c>
      <c r="S26" s="43">
        <f t="shared" ref="S26:S27" si="13">Q26-R26</f>
        <v>-24430.899999999994</v>
      </c>
      <c r="T26" s="56">
        <f t="shared" si="4"/>
        <v>-0.15137905076625149</v>
      </c>
    </row>
    <row r="27" spans="1:20" ht="15.75" thickBot="1" x14ac:dyDescent="0.3">
      <c r="C27" s="17" t="e" vm="53">
        <v>#VALUE!</v>
      </c>
      <c r="E27" s="81" t="str" cm="1">
        <f t="array" ref="E27">_FV(C27,"name")</f>
        <v>POKER MACHINE GROSS PROFIT</v>
      </c>
      <c r="F27" s="82">
        <v>172263.89</v>
      </c>
      <c r="G27" s="82">
        <v>158786.79999999999</v>
      </c>
      <c r="H27" s="82">
        <v>84045.24</v>
      </c>
      <c r="I27" s="82">
        <f>SUM(F27:H27)</f>
        <v>415095.93</v>
      </c>
      <c r="J27" s="82">
        <v>152889</v>
      </c>
      <c r="K27" s="82">
        <v>163780.79</v>
      </c>
      <c r="L27" s="82">
        <v>137257.62</v>
      </c>
      <c r="M27" s="82">
        <f>SUM(J27:L27)</f>
        <v>453927.41000000003</v>
      </c>
      <c r="N27" s="82">
        <f>I27-M27</f>
        <v>-38831.48000000004</v>
      </c>
      <c r="O27" s="84">
        <f t="shared" si="2"/>
        <v>-8.5545572143352247E-2</v>
      </c>
      <c r="P27" s="83"/>
      <c r="Q27" s="82">
        <v>242832.04</v>
      </c>
      <c r="R27" s="82">
        <v>301038.40999999997</v>
      </c>
      <c r="S27" s="82">
        <f t="shared" si="13"/>
        <v>-58206.369999999966</v>
      </c>
      <c r="T27" s="84">
        <f t="shared" si="4"/>
        <v>-0.19335197126506207</v>
      </c>
    </row>
    <row r="28" spans="1:20" ht="6.2" customHeight="1" x14ac:dyDescent="0.25">
      <c r="E28" s="59"/>
      <c r="F28" s="42"/>
      <c r="G28" s="42"/>
      <c r="H28" s="42"/>
      <c r="I28" s="42"/>
      <c r="J28" s="42"/>
      <c r="K28" s="42"/>
      <c r="L28" s="42"/>
      <c r="M28" s="42"/>
      <c r="N28" s="45"/>
      <c r="O28" s="60"/>
      <c r="P28" s="49"/>
      <c r="Q28" s="38"/>
      <c r="R28" s="42"/>
      <c r="S28" s="45"/>
      <c r="T28" s="60"/>
    </row>
    <row r="29" spans="1:20" x14ac:dyDescent="0.25">
      <c r="C29" s="17" t="e" vm="54">
        <v>#VALUE!</v>
      </c>
      <c r="E29" s="55" t="str" cm="1">
        <f t="array" ref="E29">_FV(C29,"name")</f>
        <v>GREENS INCOME</v>
      </c>
      <c r="F29" s="36">
        <v>37808.06</v>
      </c>
      <c r="G29" s="36">
        <v>24033.97</v>
      </c>
      <c r="H29" s="36">
        <v>12551.27</v>
      </c>
      <c r="I29" s="132">
        <f t="shared" ref="I29:I30" si="14">SUM(F29:H29)</f>
        <v>74393.3</v>
      </c>
      <c r="J29" s="36">
        <v>30414.400000000001</v>
      </c>
      <c r="K29" s="36">
        <v>13237.25</v>
      </c>
      <c r="L29" s="36">
        <v>33571.11</v>
      </c>
      <c r="M29" s="132">
        <f t="shared" ref="M29:M30" si="15">SUM(J29:L29)</f>
        <v>77222.760000000009</v>
      </c>
      <c r="N29" s="43">
        <f>I29-M29</f>
        <v>-2829.4600000000064</v>
      </c>
      <c r="O29" s="56">
        <f t="shared" si="2"/>
        <v>-3.6640234044988888E-2</v>
      </c>
      <c r="P29" s="49"/>
      <c r="Q29" s="36">
        <v>36585.24</v>
      </c>
      <c r="R29" s="36">
        <v>46808.36</v>
      </c>
      <c r="S29" s="43">
        <f t="shared" ref="S29" si="16">Q29-R29</f>
        <v>-10223.120000000003</v>
      </c>
      <c r="T29" s="56">
        <f t="shared" si="4"/>
        <v>-0.21840372104470232</v>
      </c>
    </row>
    <row r="30" spans="1:20" ht="15.75" thickBot="1" x14ac:dyDescent="0.3">
      <c r="C30" s="17" t="e" vm="55">
        <v>#VALUE!</v>
      </c>
      <c r="E30" s="55" t="str" cm="1">
        <f t="array" ref="E30">_FV(C30,"name")</f>
        <v>GREENS EXPENSES</v>
      </c>
      <c r="F30" s="36">
        <v>56261.81</v>
      </c>
      <c r="G30" s="36">
        <v>46696.15</v>
      </c>
      <c r="H30" s="36">
        <v>50863.97</v>
      </c>
      <c r="I30" s="132">
        <f t="shared" si="14"/>
        <v>153821.93</v>
      </c>
      <c r="J30" s="36">
        <v>71831.13</v>
      </c>
      <c r="K30" s="36">
        <v>50078.52</v>
      </c>
      <c r="L30" s="36">
        <v>43551.55</v>
      </c>
      <c r="M30" s="132">
        <f t="shared" si="15"/>
        <v>165461.20000000001</v>
      </c>
      <c r="N30" s="43">
        <f>I30-M30</f>
        <v>-11639.270000000019</v>
      </c>
      <c r="O30" s="56">
        <f t="shared" si="2"/>
        <v>-7.0344407027146047E-2</v>
      </c>
      <c r="P30" s="49"/>
      <c r="Q30" s="36">
        <v>97560.12</v>
      </c>
      <c r="R30" s="36">
        <v>93630.07</v>
      </c>
      <c r="S30" s="43">
        <f t="shared" ref="S30:S31" si="17">Q30-R30</f>
        <v>3930.0499999999884</v>
      </c>
      <c r="T30" s="56">
        <f t="shared" si="4"/>
        <v>4.197422900570285E-2</v>
      </c>
    </row>
    <row r="31" spans="1:20" ht="15.75" thickBot="1" x14ac:dyDescent="0.3">
      <c r="C31" s="17" t="e" vm="56">
        <v>#VALUE!</v>
      </c>
      <c r="E31" s="81" t="str" cm="1">
        <f t="array" ref="E31">_FV(C31,"name")</f>
        <v>GREENS GROSS PROFIT</v>
      </c>
      <c r="F31" s="82">
        <v>-18453.75</v>
      </c>
      <c r="G31" s="82">
        <v>-22662.18</v>
      </c>
      <c r="H31" s="82">
        <v>-38312.699999999997</v>
      </c>
      <c r="I31" s="82">
        <f>SUM(F31:H31)</f>
        <v>-79428.63</v>
      </c>
      <c r="J31" s="82">
        <v>-41416.730000000003</v>
      </c>
      <c r="K31" s="82">
        <v>-36841.269999999997</v>
      </c>
      <c r="L31" s="82">
        <v>-9980.44</v>
      </c>
      <c r="M31" s="82">
        <f>SUM(J31:L31)</f>
        <v>-88238.44</v>
      </c>
      <c r="N31" s="82">
        <f>I31-M31</f>
        <v>8809.8099999999977</v>
      </c>
      <c r="O31" s="84">
        <f t="shared" si="2"/>
        <v>-9.9840953670531765E-2</v>
      </c>
      <c r="P31" s="83"/>
      <c r="Q31" s="82">
        <v>-60974.879999999997</v>
      </c>
      <c r="R31" s="82">
        <v>-46821.71</v>
      </c>
      <c r="S31" s="82">
        <f t="shared" si="17"/>
        <v>-14153.169999999998</v>
      </c>
      <c r="T31" s="84">
        <f t="shared" si="4"/>
        <v>0.30227793901589667</v>
      </c>
    </row>
    <row r="32" spans="1:20" ht="6.2" customHeight="1" x14ac:dyDescent="0.25">
      <c r="E32" s="59"/>
      <c r="F32" s="42"/>
      <c r="G32" s="42"/>
      <c r="H32" s="42"/>
      <c r="I32" s="42"/>
      <c r="J32" s="42"/>
      <c r="K32" s="42"/>
      <c r="L32" s="42"/>
      <c r="M32" s="42"/>
      <c r="N32" s="45"/>
      <c r="O32" s="60"/>
      <c r="P32" s="49"/>
      <c r="Q32" s="42"/>
      <c r="R32" s="42"/>
      <c r="S32" s="45"/>
      <c r="T32" s="60"/>
    </row>
    <row r="33" spans="3:20" x14ac:dyDescent="0.25">
      <c r="C33" s="17" t="e" vm="57">
        <v>#VALUE!</v>
      </c>
      <c r="E33" s="55" t="str" cm="1">
        <f t="array" ref="E33">_FV(C33,"name")</f>
        <v>RAFFLE AND BINGO INCOME</v>
      </c>
      <c r="F33" s="36">
        <v>13305.28</v>
      </c>
      <c r="G33" s="36">
        <v>12799.53</v>
      </c>
      <c r="H33" s="36">
        <v>10963.19</v>
      </c>
      <c r="I33" s="132">
        <f t="shared" ref="I33:I34" si="18">SUM(F33:H33)</f>
        <v>37068</v>
      </c>
      <c r="J33" s="36">
        <v>14718.17</v>
      </c>
      <c r="K33" s="36">
        <v>15481.39</v>
      </c>
      <c r="L33" s="36">
        <v>13127.99</v>
      </c>
      <c r="M33" s="132">
        <f t="shared" ref="M33:M34" si="19">SUM(J33:L33)</f>
        <v>43327.549999999996</v>
      </c>
      <c r="N33" s="43">
        <f>I33-M33</f>
        <v>-6259.5499999999956</v>
      </c>
      <c r="O33" s="56">
        <f t="shared" si="2"/>
        <v>-0.14447043509268342</v>
      </c>
      <c r="P33" s="49"/>
      <c r="Q33" s="36">
        <v>23762.720000000001</v>
      </c>
      <c r="R33" s="36">
        <v>28609.38</v>
      </c>
      <c r="S33" s="43">
        <f t="shared" ref="S33" si="20">Q33-R33</f>
        <v>-4846.66</v>
      </c>
      <c r="T33" s="56">
        <f t="shared" si="4"/>
        <v>-0.16940807525364057</v>
      </c>
    </row>
    <row r="34" spans="3:20" ht="15.75" thickBot="1" x14ac:dyDescent="0.3">
      <c r="C34" s="17" t="e" vm="58">
        <v>#VALUE!</v>
      </c>
      <c r="E34" s="55" t="str" cm="1">
        <f t="array" ref="E34">_FV(C34,"name")</f>
        <v>RAFFLE AND BINGO EXPENSE</v>
      </c>
      <c r="F34" s="36" t="s">
        <v>66</v>
      </c>
      <c r="G34" s="36">
        <v>16579.060000000001</v>
      </c>
      <c r="H34" s="36">
        <v>14416.86</v>
      </c>
      <c r="I34" s="132">
        <f t="shared" si="18"/>
        <v>30995.920000000002</v>
      </c>
      <c r="J34" s="36">
        <v>14033.37</v>
      </c>
      <c r="K34" s="36">
        <v>18451.810000000001</v>
      </c>
      <c r="L34" s="36">
        <v>15354.07</v>
      </c>
      <c r="M34" s="132">
        <f t="shared" si="19"/>
        <v>47839.25</v>
      </c>
      <c r="N34" s="43">
        <f>I34-M34</f>
        <v>-16843.329999999998</v>
      </c>
      <c r="O34" s="56">
        <f t="shared" si="2"/>
        <v>-0.35208181566391611</v>
      </c>
      <c r="P34" s="49"/>
      <c r="Q34" s="36">
        <v>30995.919999999998</v>
      </c>
      <c r="R34" s="36">
        <v>33805.879999999997</v>
      </c>
      <c r="S34" s="43">
        <f t="shared" ref="S34:S35" si="21">Q34-R34</f>
        <v>-2809.9599999999991</v>
      </c>
      <c r="T34" s="56">
        <f t="shared" si="4"/>
        <v>-8.3120451235110554E-2</v>
      </c>
    </row>
    <row r="35" spans="3:20" ht="15.75" thickBot="1" x14ac:dyDescent="0.3">
      <c r="C35" s="17" t="e" vm="59">
        <v>#VALUE!</v>
      </c>
      <c r="E35" s="81" t="str" cm="1">
        <f t="array" ref="E35">_FV(C35,"name")</f>
        <v>RAFFLE AND BINGO GROSS PROFIT</v>
      </c>
      <c r="F35" s="82">
        <v>-1662.67</v>
      </c>
      <c r="G35" s="82">
        <v>3779.53</v>
      </c>
      <c r="H35" s="82">
        <v>3453.67</v>
      </c>
      <c r="I35" s="82">
        <f>SUM(F35:H35)</f>
        <v>5570.5300000000007</v>
      </c>
      <c r="J35" s="82">
        <v>-684.8</v>
      </c>
      <c r="K35" s="82">
        <v>2970.42</v>
      </c>
      <c r="L35" s="82">
        <v>2226.08</v>
      </c>
      <c r="M35" s="82">
        <f>SUM(J35:L35)</f>
        <v>4511.7</v>
      </c>
      <c r="N35" s="82">
        <f>I35-M35</f>
        <v>1058.8300000000008</v>
      </c>
      <c r="O35" s="84">
        <f t="shared" si="2"/>
        <v>0.23468537358423674</v>
      </c>
      <c r="P35" s="83"/>
      <c r="Q35" s="82">
        <v>7233.2</v>
      </c>
      <c r="R35" s="82">
        <v>5196.5</v>
      </c>
      <c r="S35" s="82">
        <f t="shared" si="21"/>
        <v>2036.6999999999998</v>
      </c>
      <c r="T35" s="84">
        <f t="shared" si="4"/>
        <v>0.39193688059270659</v>
      </c>
    </row>
    <row r="36" spans="3:20" ht="6.2" customHeight="1" x14ac:dyDescent="0.25">
      <c r="E36" s="59"/>
      <c r="F36" s="42"/>
      <c r="G36" s="42"/>
      <c r="H36" s="42"/>
      <c r="I36" s="42"/>
      <c r="J36" s="42"/>
      <c r="K36" s="42"/>
      <c r="L36" s="42"/>
      <c r="M36" s="42"/>
      <c r="N36" s="45"/>
      <c r="O36" s="60"/>
      <c r="P36" s="49"/>
      <c r="Q36" s="42"/>
      <c r="R36" s="42"/>
      <c r="S36" s="45"/>
      <c r="T36" s="60"/>
    </row>
    <row r="37" spans="3:20" x14ac:dyDescent="0.25">
      <c r="C37" s="17" t="e" vm="60">
        <v>#VALUE!</v>
      </c>
      <c r="E37" s="55" t="str" cm="1">
        <f t="array" ref="E37">_FV(C37,"name")</f>
        <v>TAB AND KENO INCOME</v>
      </c>
      <c r="F37" s="36">
        <v>8943.16</v>
      </c>
      <c r="G37" s="36">
        <v>7932.88</v>
      </c>
      <c r="H37" s="36">
        <v>6787.48</v>
      </c>
      <c r="I37" s="132">
        <f t="shared" ref="I37:I38" si="22">SUM(F37:H37)</f>
        <v>23663.52</v>
      </c>
      <c r="J37" s="36">
        <v>8419.43</v>
      </c>
      <c r="K37" s="36">
        <v>8733.35</v>
      </c>
      <c r="L37" s="36">
        <v>8358.77</v>
      </c>
      <c r="M37" s="132">
        <f t="shared" ref="M37:M38" si="23">SUM(J37:L37)</f>
        <v>25511.55</v>
      </c>
      <c r="N37" s="43">
        <f>I37-M37</f>
        <v>-1848.0299999999988</v>
      </c>
      <c r="O37" s="56">
        <f t="shared" si="2"/>
        <v>-7.2438954120780538E-2</v>
      </c>
      <c r="P37" s="49"/>
      <c r="Q37" s="36">
        <v>14720.36</v>
      </c>
      <c r="R37" s="36">
        <v>17092.12</v>
      </c>
      <c r="S37" s="43">
        <f t="shared" ref="S37" si="24">Q37-R37</f>
        <v>-2371.7599999999984</v>
      </c>
      <c r="T37" s="56">
        <f t="shared" si="4"/>
        <v>-0.13876335995768802</v>
      </c>
    </row>
    <row r="38" spans="3:20" ht="15.75" thickBot="1" x14ac:dyDescent="0.3">
      <c r="C38" s="17" t="e" vm="61">
        <v>#VALUE!</v>
      </c>
      <c r="E38" s="55" t="str" cm="1">
        <f t="array" ref="E38">_FV(C38,"name")</f>
        <v>TAB AND KENO COSTS</v>
      </c>
      <c r="F38" s="36">
        <v>3387.01</v>
      </c>
      <c r="G38" s="36">
        <v>2794.47</v>
      </c>
      <c r="H38" s="36">
        <v>3000.49</v>
      </c>
      <c r="I38" s="132">
        <f t="shared" si="22"/>
        <v>9181.9699999999993</v>
      </c>
      <c r="J38" s="36">
        <v>3797.69</v>
      </c>
      <c r="K38" s="36">
        <v>3361.04</v>
      </c>
      <c r="L38" s="36">
        <v>3030.49</v>
      </c>
      <c r="M38" s="132">
        <f t="shared" si="23"/>
        <v>10189.219999999999</v>
      </c>
      <c r="N38" s="43">
        <f>I38-M38</f>
        <v>-1007.25</v>
      </c>
      <c r="O38" s="56">
        <f t="shared" si="2"/>
        <v>-9.8854475612461024E-2</v>
      </c>
      <c r="P38" s="49"/>
      <c r="Q38" s="36">
        <v>5794.96</v>
      </c>
      <c r="R38" s="36">
        <v>6391.53</v>
      </c>
      <c r="S38" s="43">
        <f t="shared" ref="S38:S39" si="25">Q38-R38</f>
        <v>-596.56999999999971</v>
      </c>
      <c r="T38" s="56">
        <f t="shared" si="4"/>
        <v>-9.3337588965396345E-2</v>
      </c>
    </row>
    <row r="39" spans="3:20" ht="15.75" thickBot="1" x14ac:dyDescent="0.3">
      <c r="C39" s="17" t="e" vm="62">
        <v>#VALUE!</v>
      </c>
      <c r="E39" s="81" t="str" cm="1">
        <f t="array" ref="E39">_FV(C39,"name")</f>
        <v>TAB AND KENO GROSS PROFIT</v>
      </c>
      <c r="F39" s="82">
        <v>5556.15</v>
      </c>
      <c r="G39" s="82">
        <v>5138.41</v>
      </c>
      <c r="H39" s="82">
        <v>3786.99</v>
      </c>
      <c r="I39" s="82">
        <f>SUM(F39:H39)</f>
        <v>14481.55</v>
      </c>
      <c r="J39" s="82">
        <v>4621.74</v>
      </c>
      <c r="K39" s="82">
        <v>5372.31</v>
      </c>
      <c r="L39" s="82">
        <v>5328.28</v>
      </c>
      <c r="M39" s="82">
        <f>SUM(J39:L39)</f>
        <v>15322.329999999998</v>
      </c>
      <c r="N39" s="82">
        <f>I39-M39</f>
        <v>-840.77999999999884</v>
      </c>
      <c r="O39" s="84">
        <f t="shared" si="2"/>
        <v>-5.4872855499130936E-2</v>
      </c>
      <c r="P39" s="83"/>
      <c r="Q39" s="82">
        <v>8925.4</v>
      </c>
      <c r="R39" s="82">
        <v>10700.59</v>
      </c>
      <c r="S39" s="82">
        <f t="shared" si="25"/>
        <v>-1775.1900000000005</v>
      </c>
      <c r="T39" s="84">
        <f t="shared" si="4"/>
        <v>-0.16589645991482718</v>
      </c>
    </row>
    <row r="40" spans="3:20" ht="6.2" customHeight="1" x14ac:dyDescent="0.25">
      <c r="E40" s="59"/>
      <c r="F40" s="42"/>
      <c r="G40" s="42"/>
      <c r="H40" s="42"/>
      <c r="I40" s="42"/>
      <c r="J40" s="42"/>
      <c r="K40" s="42"/>
      <c r="L40" s="42"/>
      <c r="M40" s="42"/>
      <c r="N40" s="45"/>
      <c r="O40" s="60"/>
      <c r="P40" s="49"/>
      <c r="Q40" s="42"/>
      <c r="R40" s="42"/>
      <c r="S40" s="45"/>
      <c r="T40" s="60"/>
    </row>
    <row r="41" spans="3:20" x14ac:dyDescent="0.25">
      <c r="C41" s="17" t="e" vm="63">
        <v>#VALUE!</v>
      </c>
      <c r="E41" s="55" t="str" cm="1">
        <f t="array" ref="E41">_FV(C41,"name")</f>
        <v>PRO SHOP SALES</v>
      </c>
      <c r="F41" s="36">
        <v>10350.15</v>
      </c>
      <c r="G41" s="36">
        <v>7369.25</v>
      </c>
      <c r="H41" s="36">
        <v>5099.18</v>
      </c>
      <c r="I41" s="132">
        <f t="shared" ref="I41:I42" si="26">SUM(F41:H41)</f>
        <v>22818.58</v>
      </c>
      <c r="J41" s="36">
        <v>13999.73</v>
      </c>
      <c r="K41" s="36">
        <v>6537.39</v>
      </c>
      <c r="L41" s="36">
        <v>12208.57</v>
      </c>
      <c r="M41" s="132">
        <f t="shared" ref="M41:M42" si="27">SUM(J41:L41)</f>
        <v>32745.69</v>
      </c>
      <c r="N41" s="43">
        <f>I41-M41</f>
        <v>-9927.1099999999969</v>
      </c>
      <c r="O41" s="56">
        <f t="shared" si="2"/>
        <v>-0.30315775908218751</v>
      </c>
      <c r="P41" s="49"/>
      <c r="Q41" s="36">
        <v>12468.43</v>
      </c>
      <c r="R41" s="36">
        <v>18745.96</v>
      </c>
      <c r="S41" s="43">
        <f t="shared" ref="S41:S43" si="28">Q41-R41</f>
        <v>-6277.5299999999988</v>
      </c>
      <c r="T41" s="56">
        <f t="shared" si="4"/>
        <v>-0.33487375413155684</v>
      </c>
    </row>
    <row r="42" spans="3:20" ht="15.75" thickBot="1" x14ac:dyDescent="0.3">
      <c r="C42" s="17" t="e" vm="64">
        <v>#VALUE!</v>
      </c>
      <c r="E42" s="55" t="str" cm="1">
        <f t="array" ref="E42">_FV(C42,"name")</f>
        <v>PRO SHOP COST OF SALES</v>
      </c>
      <c r="F42" s="36">
        <v>15012</v>
      </c>
      <c r="G42" s="36">
        <v>10701.99</v>
      </c>
      <c r="H42" s="36">
        <v>7755.16</v>
      </c>
      <c r="I42" s="132">
        <f t="shared" si="26"/>
        <v>33469.149999999994</v>
      </c>
      <c r="J42" s="36">
        <v>4971.6400000000003</v>
      </c>
      <c r="K42" s="36">
        <v>5028.67</v>
      </c>
      <c r="L42" s="36">
        <v>7720.83</v>
      </c>
      <c r="M42" s="132">
        <f t="shared" si="27"/>
        <v>17721.14</v>
      </c>
      <c r="N42" s="43">
        <f>I42-M42</f>
        <v>15748.009999999995</v>
      </c>
      <c r="O42" s="56">
        <f t="shared" si="2"/>
        <v>0.88865671170139138</v>
      </c>
      <c r="P42" s="49"/>
      <c r="Q42" s="36">
        <v>18457.150000000001</v>
      </c>
      <c r="R42" s="36">
        <v>12749.5</v>
      </c>
      <c r="S42" s="43">
        <f t="shared" si="28"/>
        <v>5707.6500000000015</v>
      </c>
      <c r="T42" s="56">
        <f t="shared" si="4"/>
        <v>0.44767637946586153</v>
      </c>
    </row>
    <row r="43" spans="3:20" ht="15.75" thickBot="1" x14ac:dyDescent="0.3">
      <c r="C43" s="17" t="e" vm="65">
        <v>#VALUE!</v>
      </c>
      <c r="E43" s="81" t="str" cm="1">
        <f t="array" ref="E43">_FV(C43,"name")</f>
        <v>PRO SHOP GROSS PROFIT</v>
      </c>
      <c r="F43" s="82">
        <v>-4661.8500000000004</v>
      </c>
      <c r="G43" s="82">
        <v>-3332.74</v>
      </c>
      <c r="H43" s="82">
        <v>-2655.98</v>
      </c>
      <c r="I43" s="82">
        <f>SUM(F43:H43)</f>
        <v>-10650.57</v>
      </c>
      <c r="J43" s="82">
        <v>9028.09</v>
      </c>
      <c r="K43" s="82">
        <v>1508.72</v>
      </c>
      <c r="L43" s="82">
        <v>4487.74</v>
      </c>
      <c r="M43" s="82">
        <f>SUM(J43:L43)</f>
        <v>15024.55</v>
      </c>
      <c r="N43" s="82">
        <f>I43-M43</f>
        <v>-25675.119999999999</v>
      </c>
      <c r="O43" s="84">
        <f t="shared" si="2"/>
        <v>-1.7088778033285523</v>
      </c>
      <c r="P43" s="83"/>
      <c r="Q43" s="82">
        <v>-5988.72</v>
      </c>
      <c r="R43" s="82">
        <v>5996.46</v>
      </c>
      <c r="S43" s="82">
        <f t="shared" si="28"/>
        <v>-11985.18</v>
      </c>
      <c r="T43" s="84">
        <f t="shared" si="4"/>
        <v>-1.9987092384506859</v>
      </c>
    </row>
    <row r="44" spans="3:20" ht="6.2" customHeight="1" x14ac:dyDescent="0.25">
      <c r="E44" s="59"/>
      <c r="F44" s="42"/>
      <c r="G44" s="42"/>
      <c r="H44" s="42"/>
      <c r="I44" s="42"/>
      <c r="J44" s="42"/>
      <c r="K44" s="42"/>
      <c r="L44" s="42"/>
      <c r="M44" s="42"/>
      <c r="N44" s="45"/>
      <c r="O44" s="60"/>
      <c r="P44" s="49"/>
      <c r="Q44" s="42"/>
      <c r="R44" s="42"/>
      <c r="S44" s="45"/>
      <c r="T44" s="60"/>
    </row>
    <row r="45" spans="3:20" x14ac:dyDescent="0.25">
      <c r="C45" s="17" t="e" vm="66">
        <v>#VALUE!</v>
      </c>
      <c r="E45" s="55" t="str" cm="1">
        <f t="array" ref="E45">_FV(C45,"name")</f>
        <v>RESTAURANT INCOME</v>
      </c>
      <c r="F45" s="36">
        <v>0</v>
      </c>
      <c r="G45" s="36">
        <v>0</v>
      </c>
      <c r="H45" s="36">
        <v>0</v>
      </c>
      <c r="I45" s="132">
        <f t="shared" ref="I45:I46" si="29">SUM(F45:H45)</f>
        <v>0</v>
      </c>
      <c r="J45" s="36">
        <v>0</v>
      </c>
      <c r="K45" s="36">
        <v>0</v>
      </c>
      <c r="L45" s="36">
        <v>0</v>
      </c>
      <c r="M45" s="132">
        <f t="shared" ref="M45:M46" si="30">SUM(J45:L45)</f>
        <v>0</v>
      </c>
      <c r="N45" s="43">
        <f>I45-M45</f>
        <v>0</v>
      </c>
      <c r="O45" s="56" t="str">
        <f t="shared" si="2"/>
        <v>-</v>
      </c>
      <c r="P45" s="49"/>
      <c r="Q45" s="36">
        <v>0</v>
      </c>
      <c r="R45" s="36">
        <v>0</v>
      </c>
      <c r="S45" s="43">
        <f t="shared" ref="S45" si="31">Q45-R45</f>
        <v>0</v>
      </c>
      <c r="T45" s="56" t="str">
        <f t="shared" si="4"/>
        <v>-</v>
      </c>
    </row>
    <row r="46" spans="3:20" ht="15.75" thickBot="1" x14ac:dyDescent="0.3">
      <c r="C46" s="17" t="e" vm="67">
        <v>#VALUE!</v>
      </c>
      <c r="E46" s="55" t="str" cm="1">
        <f t="array" ref="E46">_FV(C46,"name")</f>
        <v>RESTAURANT EXPENSES</v>
      </c>
      <c r="F46" s="36">
        <v>0</v>
      </c>
      <c r="G46" s="36">
        <v>572</v>
      </c>
      <c r="H46" s="36">
        <v>439</v>
      </c>
      <c r="I46" s="132">
        <f t="shared" si="29"/>
        <v>1011</v>
      </c>
      <c r="J46" s="36">
        <v>585</v>
      </c>
      <c r="K46" s="36">
        <v>0</v>
      </c>
      <c r="L46" s="36">
        <v>389.55</v>
      </c>
      <c r="M46" s="132">
        <f t="shared" si="30"/>
        <v>974.55</v>
      </c>
      <c r="N46" s="43">
        <f>I46-M46</f>
        <v>36.450000000000045</v>
      </c>
      <c r="O46" s="56">
        <f t="shared" si="2"/>
        <v>3.7401877789749162E-2</v>
      </c>
      <c r="P46" s="49"/>
      <c r="Q46" s="36">
        <v>1011</v>
      </c>
      <c r="R46" s="36">
        <v>389.55</v>
      </c>
      <c r="S46" s="43">
        <f t="shared" ref="S46:S47" si="32">Q46-R46</f>
        <v>621.45000000000005</v>
      </c>
      <c r="T46" s="56">
        <f t="shared" si="4"/>
        <v>1.5953022718521372</v>
      </c>
    </row>
    <row r="47" spans="3:20" ht="15.75" thickBot="1" x14ac:dyDescent="0.3">
      <c r="C47" s="17" t="e" vm="68">
        <v>#VALUE!</v>
      </c>
      <c r="E47" s="81" t="str" cm="1">
        <f t="array" ref="E47">_FV(C47,"name")</f>
        <v>RESTAURANT GROSS PROFIT</v>
      </c>
      <c r="F47" s="82">
        <v>0</v>
      </c>
      <c r="G47" s="82">
        <v>-572</v>
      </c>
      <c r="H47" s="82">
        <v>-439</v>
      </c>
      <c r="I47" s="82">
        <f>SUM(F47:H47)</f>
        <v>-1011</v>
      </c>
      <c r="J47" s="82">
        <v>-585</v>
      </c>
      <c r="K47" s="82">
        <v>0</v>
      </c>
      <c r="L47" s="82">
        <v>-389.55</v>
      </c>
      <c r="M47" s="82">
        <f>SUM(J47:L47)</f>
        <v>-974.55</v>
      </c>
      <c r="N47" s="82">
        <f>I47-M47</f>
        <v>-36.450000000000045</v>
      </c>
      <c r="O47" s="84">
        <f t="shared" si="2"/>
        <v>3.7401877789749162E-2</v>
      </c>
      <c r="P47" s="83"/>
      <c r="Q47" s="82">
        <v>-1011</v>
      </c>
      <c r="R47" s="82">
        <v>-389.55</v>
      </c>
      <c r="S47" s="82">
        <f t="shared" si="32"/>
        <v>-621.45000000000005</v>
      </c>
      <c r="T47" s="84">
        <f t="shared" si="4"/>
        <v>1.5953022718521372</v>
      </c>
    </row>
    <row r="48" spans="3:20" ht="6.2" customHeight="1" thickBot="1" x14ac:dyDescent="0.3">
      <c r="E48" s="59"/>
      <c r="F48" s="42"/>
      <c r="G48" s="42"/>
      <c r="H48" s="42"/>
      <c r="I48" s="42"/>
      <c r="J48" s="42"/>
      <c r="K48" s="42"/>
      <c r="L48" s="42"/>
      <c r="M48" s="42"/>
      <c r="N48" s="45"/>
      <c r="O48" s="60"/>
      <c r="P48" s="49"/>
      <c r="Q48" s="42"/>
      <c r="R48" s="42"/>
      <c r="S48" s="45"/>
      <c r="T48" s="60"/>
    </row>
    <row r="49" spans="2:20" ht="15.75" thickBot="1" x14ac:dyDescent="0.3">
      <c r="C49" s="17" t="e" vm="69">
        <v>#VALUE!</v>
      </c>
      <c r="E49" s="81" t="str" cm="1">
        <f t="array" ref="E49">_FV(C49,"name")</f>
        <v>OTHER REVENUE</v>
      </c>
      <c r="F49" s="82">
        <v>37706.080000000002</v>
      </c>
      <c r="G49" s="82">
        <v>20352.64</v>
      </c>
      <c r="H49" s="82">
        <v>8739.16</v>
      </c>
      <c r="I49" s="82">
        <f>SUM(F49:H49)</f>
        <v>66797.88</v>
      </c>
      <c r="J49" s="82">
        <v>16676.57</v>
      </c>
      <c r="K49" s="82">
        <v>21445.39</v>
      </c>
      <c r="L49" s="82">
        <v>23845.25</v>
      </c>
      <c r="M49" s="82">
        <f>SUM(J49:L49)</f>
        <v>61967.21</v>
      </c>
      <c r="N49" s="82">
        <f>I49-M49</f>
        <v>4830.6700000000055</v>
      </c>
      <c r="O49" s="84">
        <f t="shared" si="2"/>
        <v>7.7955260532142814E-2</v>
      </c>
      <c r="P49" s="83"/>
      <c r="Q49" s="82">
        <v>29091.8</v>
      </c>
      <c r="R49" s="82">
        <v>45290.64</v>
      </c>
      <c r="S49" s="82">
        <f t="shared" ref="S49" si="33">Q49-R49</f>
        <v>-16198.84</v>
      </c>
      <c r="T49" s="84">
        <f t="shared" si="4"/>
        <v>-0.35766418845041714</v>
      </c>
    </row>
    <row r="50" spans="2:20" ht="6.2" customHeight="1" thickBot="1" x14ac:dyDescent="0.3">
      <c r="E50" s="61"/>
      <c r="F50" s="40"/>
      <c r="G50" s="40"/>
      <c r="H50" s="40"/>
      <c r="I50" s="40"/>
      <c r="J50" s="34"/>
      <c r="K50" s="34"/>
      <c r="L50" s="34"/>
      <c r="M50" s="40"/>
      <c r="N50" s="46"/>
      <c r="O50" s="60"/>
      <c r="P50" s="49"/>
      <c r="Q50" s="40"/>
      <c r="R50" s="34"/>
      <c r="S50" s="46"/>
      <c r="T50" s="60"/>
    </row>
    <row r="51" spans="2:20" ht="15.75" thickBot="1" x14ac:dyDescent="0.3">
      <c r="C51" s="17" t="e" vm="36">
        <v>#VALUE!</v>
      </c>
      <c r="E51" s="81" t="str" cm="1">
        <f t="array" ref="E51">_FV(C51,"name")</f>
        <v>OVERHEAD EXPENSES</v>
      </c>
      <c r="F51" s="82">
        <v>185550.78</v>
      </c>
      <c r="G51" s="82">
        <v>170833.04</v>
      </c>
      <c r="H51" s="82">
        <v>160313.07</v>
      </c>
      <c r="I51" s="82">
        <f>SUM(F51:H51)</f>
        <v>516696.89</v>
      </c>
      <c r="J51" s="82">
        <v>138677.78</v>
      </c>
      <c r="K51" s="82">
        <v>139169.54999999999</v>
      </c>
      <c r="L51" s="82">
        <v>139751.1</v>
      </c>
      <c r="M51" s="82">
        <f>SUM(J51:L51)</f>
        <v>417598.42999999993</v>
      </c>
      <c r="N51" s="82">
        <f>I51-M51</f>
        <v>99098.460000000079</v>
      </c>
      <c r="O51" s="84">
        <f t="shared" si="2"/>
        <v>0.23730563354847883</v>
      </c>
      <c r="P51" s="83"/>
      <c r="Q51" s="82">
        <v>331146.11</v>
      </c>
      <c r="R51" s="82">
        <v>278920.65000000002</v>
      </c>
      <c r="S51" s="82">
        <f t="shared" ref="S51" si="34">Q51-R51</f>
        <v>52225.459999999963</v>
      </c>
      <c r="T51" s="84">
        <f t="shared" si="4"/>
        <v>0.18724128170502957</v>
      </c>
    </row>
    <row r="52" spans="2:20" ht="6.2" customHeight="1" thickBot="1" x14ac:dyDescent="0.3">
      <c r="E52" s="61"/>
      <c r="F52" s="36"/>
      <c r="G52" s="36"/>
      <c r="H52" s="36"/>
      <c r="I52" s="36"/>
      <c r="J52" s="34"/>
      <c r="K52" s="34"/>
      <c r="L52" s="34"/>
      <c r="M52" s="36"/>
      <c r="N52" s="46"/>
      <c r="O52" s="60"/>
      <c r="P52" s="49"/>
      <c r="Q52" s="36"/>
      <c r="R52" s="34"/>
      <c r="S52" s="46"/>
      <c r="T52" s="60"/>
    </row>
    <row r="53" spans="2:20" x14ac:dyDescent="0.25">
      <c r="C53" s="17" t="e" vm="39">
        <v>#VALUE!</v>
      </c>
      <c r="E53" s="109" t="str" cm="1">
        <f t="array" ref="E53">_FV(C53,"name")</f>
        <v>EBITDA</v>
      </c>
      <c r="F53" s="110">
        <v>46206.43</v>
      </c>
      <c r="G53" s="110">
        <v>19329.72</v>
      </c>
      <c r="H53" s="110">
        <v>-59623.5</v>
      </c>
      <c r="I53" s="110">
        <f>SUM(F53:H53)</f>
        <v>5912.6499999999942</v>
      </c>
      <c r="J53" s="110">
        <v>53072.94</v>
      </c>
      <c r="K53" s="110">
        <v>44708.87</v>
      </c>
      <c r="L53" s="110">
        <v>57408.45</v>
      </c>
      <c r="M53" s="110">
        <f>SUM(J53:L53)</f>
        <v>155190.26</v>
      </c>
      <c r="N53" s="110">
        <f>I53-M53</f>
        <v>-149277.61000000002</v>
      </c>
      <c r="O53" s="112">
        <f t="shared" si="2"/>
        <v>-0.96190063732092468</v>
      </c>
      <c r="P53" s="111"/>
      <c r="Q53" s="110">
        <v>-40293.78</v>
      </c>
      <c r="R53" s="110">
        <v>102117.32</v>
      </c>
      <c r="S53" s="110">
        <f t="shared" ref="S53:S57" si="35">Q53-R53</f>
        <v>-142411.1</v>
      </c>
      <c r="T53" s="112">
        <f t="shared" si="4"/>
        <v>-1.3945832107618963</v>
      </c>
    </row>
    <row r="54" spans="2:20" x14ac:dyDescent="0.25">
      <c r="B54">
        <v>-1</v>
      </c>
      <c r="C54" s="17" t="e" vm="70">
        <v>#VALUE!</v>
      </c>
      <c r="E54" s="113" t="str" cm="1">
        <f t="array" ref="E54">_FV(C54,"name")</f>
        <v>TOTAL INCOME</v>
      </c>
      <c r="F54" s="114">
        <v>498337.03</v>
      </c>
      <c r="G54" s="114">
        <v>422351.8</v>
      </c>
      <c r="H54" s="114">
        <v>305694.99</v>
      </c>
      <c r="I54" s="114">
        <f>SUM(F54:H54)</f>
        <v>1226383.82</v>
      </c>
      <c r="J54" s="114">
        <v>460359.09</v>
      </c>
      <c r="K54" s="114">
        <v>427422.78</v>
      </c>
      <c r="L54" s="114">
        <v>430936.03</v>
      </c>
      <c r="M54" s="114">
        <f>SUM(J54:L54)</f>
        <v>1318717.9000000001</v>
      </c>
      <c r="N54" s="114">
        <f>I54-M54</f>
        <v>-92334.080000000075</v>
      </c>
      <c r="O54" s="115">
        <f t="shared" si="2"/>
        <v>-7.0018068307103484E-2</v>
      </c>
      <c r="P54" s="108"/>
      <c r="Q54" s="114">
        <v>728046.79</v>
      </c>
      <c r="R54" s="114">
        <v>858358.81</v>
      </c>
      <c r="S54" s="114">
        <f t="shared" ref="S54" si="36">Q54-R54</f>
        <v>-130312.02000000002</v>
      </c>
      <c r="T54" s="115">
        <f t="shared" si="4"/>
        <v>-0.151815323011597</v>
      </c>
    </row>
    <row r="55" spans="2:20" ht="15.75" thickBot="1" x14ac:dyDescent="0.3">
      <c r="E55" s="116" t="s">
        <v>61</v>
      </c>
      <c r="F55" s="117">
        <f>F53/F54</f>
        <v>9.2721245298588384E-2</v>
      </c>
      <c r="G55" s="117">
        <f>G53/G54</f>
        <v>4.5766870177894353E-2</v>
      </c>
      <c r="H55" s="117">
        <f>H53/H54</f>
        <v>-0.19504245064663966</v>
      </c>
      <c r="I55" s="117">
        <f>I53/I54</f>
        <v>4.8212067898938801E-3</v>
      </c>
      <c r="J55" s="117">
        <f t="shared" ref="J55:K55" si="37">J53/J54</f>
        <v>0.1152859607920417</v>
      </c>
      <c r="K55" s="117">
        <f t="shared" si="37"/>
        <v>0.10460104629893614</v>
      </c>
      <c r="L55" s="117">
        <f>L53/L54</f>
        <v>0.13321803238406404</v>
      </c>
      <c r="M55" s="117">
        <f>M53/M54</f>
        <v>0.1176826825509838</v>
      </c>
      <c r="N55" s="118"/>
      <c r="O55" s="120"/>
      <c r="P55" s="119"/>
      <c r="Q55" s="117">
        <f>Q53/Q54</f>
        <v>-5.5345041765790901E-2</v>
      </c>
      <c r="R55" s="117">
        <f>R53/R54</f>
        <v>0.11896810379333091</v>
      </c>
      <c r="S55" s="118"/>
      <c r="T55" s="120"/>
    </row>
    <row r="56" spans="2:20" ht="6.2" customHeight="1" x14ac:dyDescent="0.25">
      <c r="E56" s="61"/>
      <c r="F56" s="40"/>
      <c r="G56" s="40"/>
      <c r="H56" s="40"/>
      <c r="I56" s="40"/>
      <c r="J56" s="34"/>
      <c r="K56" s="34"/>
      <c r="L56" s="34"/>
      <c r="M56" s="40"/>
      <c r="N56" s="46"/>
      <c r="O56" s="60"/>
      <c r="P56" s="49"/>
      <c r="Q56" s="40"/>
      <c r="R56" s="34"/>
      <c r="S56" s="46"/>
      <c r="T56" s="60"/>
    </row>
    <row r="57" spans="2:20" x14ac:dyDescent="0.25">
      <c r="C57" s="17" t="e" vm="37">
        <v>#VALUE!</v>
      </c>
      <c r="E57" s="57" t="str" cm="1">
        <f t="array" ref="E57">_FV(C57,"name")</f>
        <v>DEPRECIATION P&amp;L</v>
      </c>
      <c r="F57" s="41">
        <v>39072.67</v>
      </c>
      <c r="G57" s="41">
        <v>39648.36</v>
      </c>
      <c r="H57" s="41">
        <v>38381.74</v>
      </c>
      <c r="I57" s="41">
        <f>SUM(F57:H57)</f>
        <v>117102.76999999999</v>
      </c>
      <c r="J57" s="41">
        <v>35855.5</v>
      </c>
      <c r="K57" s="41">
        <v>37788.639999999999</v>
      </c>
      <c r="L57" s="41">
        <v>38951.15</v>
      </c>
      <c r="M57" s="41">
        <f>SUM(J57:L57)</f>
        <v>112595.29000000001</v>
      </c>
      <c r="N57" s="41">
        <f>I57-M57</f>
        <v>4507.4799999999814</v>
      </c>
      <c r="O57" s="58">
        <f t="shared" ref="O57" si="38">IFERROR(N57/M57,"-")</f>
        <v>4.0032580403673912E-2</v>
      </c>
      <c r="P57" s="47"/>
      <c r="Q57" s="41">
        <v>78030.100000000006</v>
      </c>
      <c r="R57" s="41">
        <v>76739.789999999994</v>
      </c>
      <c r="S57" s="41">
        <f t="shared" si="35"/>
        <v>1290.3100000000122</v>
      </c>
      <c r="T57" s="58">
        <f t="shared" ref="T57" si="39">IFERROR(S57/R57,"-")</f>
        <v>1.6814093444874063E-2</v>
      </c>
    </row>
    <row r="58" spans="2:20" ht="6.2" customHeight="1" x14ac:dyDescent="0.25">
      <c r="E58" s="61"/>
      <c r="F58" s="36"/>
      <c r="G58" s="36"/>
      <c r="H58" s="36"/>
      <c r="I58" s="36"/>
      <c r="J58" s="34"/>
      <c r="K58" s="34"/>
      <c r="L58" s="34"/>
      <c r="M58" s="36"/>
      <c r="N58" s="46"/>
      <c r="O58" s="60"/>
      <c r="P58" s="49"/>
      <c r="Q58" s="36"/>
      <c r="R58" s="34"/>
      <c r="S58" s="46"/>
      <c r="T58" s="60"/>
    </row>
    <row r="59" spans="2:20" x14ac:dyDescent="0.25">
      <c r="C59" s="17" t="e" vm="71">
        <v>#VALUE!</v>
      </c>
      <c r="E59" s="85" t="str" cm="1">
        <f t="array" ref="E59">_FV(C59,"name")</f>
        <v>EBIT</v>
      </c>
      <c r="F59" s="86">
        <v>7133.76</v>
      </c>
      <c r="G59" s="86">
        <v>-20318.64</v>
      </c>
      <c r="H59" s="86">
        <v>-98005.24</v>
      </c>
      <c r="I59" s="86">
        <f>SUM(F59:H59)</f>
        <v>-111190.12000000001</v>
      </c>
      <c r="J59" s="86">
        <v>17217.439999999999</v>
      </c>
      <c r="K59" s="86">
        <v>6920.23</v>
      </c>
      <c r="L59" s="86">
        <v>18457.3</v>
      </c>
      <c r="M59" s="86">
        <f>SUM(J59:L59)</f>
        <v>42594.97</v>
      </c>
      <c r="N59" s="86">
        <f>I59-M59</f>
        <v>-153785.09000000003</v>
      </c>
      <c r="O59" s="88">
        <f t="shared" ref="O59" si="40">IFERROR(N59/M59,"-")</f>
        <v>-3.6104049374844029</v>
      </c>
      <c r="P59" s="87"/>
      <c r="Q59" s="86">
        <v>-118323.88</v>
      </c>
      <c r="R59" s="86">
        <v>25377.53</v>
      </c>
      <c r="S59" s="86">
        <f t="shared" ref="S59" si="41">Q59-R59</f>
        <v>-143701.41</v>
      </c>
      <c r="T59" s="88">
        <f t="shared" ref="T59" si="42">IFERROR(S59/R59,"-")</f>
        <v>-5.6625451728359701</v>
      </c>
    </row>
    <row r="60" spans="2:20" ht="6.2" customHeight="1" x14ac:dyDescent="0.25">
      <c r="E60" s="61"/>
      <c r="F60" s="36"/>
      <c r="G60" s="36"/>
      <c r="H60" s="36"/>
      <c r="I60" s="36"/>
      <c r="J60" s="34"/>
      <c r="K60" s="34"/>
      <c r="L60" s="34"/>
      <c r="M60" s="36"/>
      <c r="N60" s="46"/>
      <c r="O60" s="60"/>
      <c r="P60" s="49"/>
      <c r="Q60" s="36"/>
      <c r="R60" s="34"/>
      <c r="S60" s="46"/>
      <c r="T60" s="60"/>
    </row>
    <row r="61" spans="2:20" x14ac:dyDescent="0.25">
      <c r="C61" s="17" t="e" vm="72">
        <v>#VALUE!</v>
      </c>
      <c r="E61" s="57" t="str" cm="1">
        <f t="array" ref="E61">_FV(C61,"name")</f>
        <v>INTEREST EXPENSE</v>
      </c>
      <c r="F61" s="41">
        <v>-3260.76</v>
      </c>
      <c r="G61" s="41">
        <v>-3418.63</v>
      </c>
      <c r="H61" s="41">
        <v>-3142.16</v>
      </c>
      <c r="I61" s="41">
        <f>SUM(F61:H61)</f>
        <v>-9821.5499999999993</v>
      </c>
      <c r="J61" s="41">
        <v>-2423.37</v>
      </c>
      <c r="K61" s="41">
        <v>-2223.5500000000002</v>
      </c>
      <c r="L61" s="41">
        <v>-3241.57</v>
      </c>
      <c r="M61" s="41">
        <f>SUM(J61:L61)</f>
        <v>-7888.49</v>
      </c>
      <c r="N61" s="41">
        <f>I61-M61</f>
        <v>-1933.0599999999995</v>
      </c>
      <c r="O61" s="58">
        <f t="shared" ref="O61" si="43">IFERROR(N61/M61,"-")</f>
        <v>0.24504816511144711</v>
      </c>
      <c r="P61" s="47"/>
      <c r="Q61" s="41">
        <v>-6560.79</v>
      </c>
      <c r="R61" s="41">
        <v>-5465.12</v>
      </c>
      <c r="S61" s="41">
        <f t="shared" ref="S61" si="44">Q61-R61</f>
        <v>-1095.67</v>
      </c>
      <c r="T61" s="58">
        <f t="shared" ref="T61" si="45">IFERROR(S61/R61,"-")</f>
        <v>0.2004841613724859</v>
      </c>
    </row>
    <row r="62" spans="2:20" ht="6.2" customHeight="1" x14ac:dyDescent="0.25">
      <c r="E62" s="61"/>
      <c r="F62" s="36"/>
      <c r="G62" s="36"/>
      <c r="H62" s="36"/>
      <c r="I62" s="36"/>
      <c r="J62" s="34"/>
      <c r="K62" s="34"/>
      <c r="L62" s="34"/>
      <c r="M62" s="36"/>
      <c r="N62" s="46"/>
      <c r="O62" s="60"/>
      <c r="P62" s="49"/>
      <c r="Q62" s="36"/>
      <c r="R62" s="34"/>
      <c r="S62" s="46"/>
      <c r="T62" s="60"/>
    </row>
    <row r="63" spans="2:20" x14ac:dyDescent="0.25">
      <c r="C63" s="17" t="e" vm="40">
        <v>#VALUE!</v>
      </c>
      <c r="E63" s="89" t="str" cm="1">
        <f t="array" ref="E63">_FV(C63,"name")</f>
        <v>NET PROFIT</v>
      </c>
      <c r="F63" s="90">
        <v>3873</v>
      </c>
      <c r="G63" s="90">
        <v>-23737.27</v>
      </c>
      <c r="H63" s="90">
        <v>-101147.4</v>
      </c>
      <c r="I63" s="90">
        <f>SUM(F63:H63)</f>
        <v>-121011.67</v>
      </c>
      <c r="J63" s="90">
        <v>14794.07</v>
      </c>
      <c r="K63" s="90">
        <v>4696.68</v>
      </c>
      <c r="L63" s="90">
        <v>15215.73</v>
      </c>
      <c r="M63" s="90">
        <f>SUM(J63:L63)</f>
        <v>34706.479999999996</v>
      </c>
      <c r="N63" s="90">
        <f>I63-M63</f>
        <v>-155718.15</v>
      </c>
      <c r="O63" s="92">
        <f t="shared" ref="O63" si="46">IFERROR(N63/M63,"-")</f>
        <v>-4.486716889756611</v>
      </c>
      <c r="P63" s="91"/>
      <c r="Q63" s="90">
        <v>-124884.67</v>
      </c>
      <c r="R63" s="90">
        <v>19912.41</v>
      </c>
      <c r="S63" s="90">
        <f t="shared" ref="S63" si="47">Q63-R63</f>
        <v>-144797.07999999999</v>
      </c>
      <c r="T63" s="92">
        <f t="shared" ref="T63" si="48">IFERROR(S63/R63,"-")</f>
        <v>-7.2717004119541526</v>
      </c>
    </row>
    <row r="64" spans="2:20" x14ac:dyDescent="0.25"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5"/>
      <c r="P64" s="34"/>
      <c r="Q64" s="34"/>
      <c r="R64" s="34"/>
      <c r="S64" s="34"/>
      <c r="T64" s="35"/>
    </row>
    <row r="65" spans="5:20" x14ac:dyDescent="0.25"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5"/>
      <c r="P65" s="34"/>
      <c r="Q65" s="34"/>
      <c r="R65" s="34"/>
      <c r="S65" s="34"/>
      <c r="T65" s="35"/>
    </row>
    <row r="66" spans="5:20" x14ac:dyDescent="0.25">
      <c r="O66" s="39"/>
      <c r="T66" s="39"/>
    </row>
    <row r="67" spans="5:20" x14ac:dyDescent="0.25">
      <c r="O67" s="39"/>
      <c r="T67" s="39"/>
    </row>
    <row r="68" spans="5:20" x14ac:dyDescent="0.25">
      <c r="O68" s="39"/>
      <c r="T68" s="39"/>
    </row>
    <row r="69" spans="5:20" x14ac:dyDescent="0.25">
      <c r="O69" s="39"/>
      <c r="T69" s="39"/>
    </row>
    <row r="70" spans="5:20" x14ac:dyDescent="0.25">
      <c r="O70" s="39"/>
      <c r="T70" s="39"/>
    </row>
    <row r="71" spans="5:20" x14ac:dyDescent="0.25">
      <c r="O71" s="39"/>
      <c r="T71" s="39"/>
    </row>
    <row r="72" spans="5:20" x14ac:dyDescent="0.25">
      <c r="O72" s="39"/>
      <c r="T72" s="39"/>
    </row>
    <row r="73" spans="5:20" x14ac:dyDescent="0.25">
      <c r="O73" s="39"/>
      <c r="T73" s="39"/>
    </row>
    <row r="74" spans="5:20" x14ac:dyDescent="0.25">
      <c r="O74" s="39"/>
      <c r="T74" s="39"/>
    </row>
    <row r="75" spans="5:20" x14ac:dyDescent="0.25">
      <c r="O75" s="39"/>
      <c r="T75" s="39"/>
    </row>
    <row r="76" spans="5:20" x14ac:dyDescent="0.25">
      <c r="O76" s="39"/>
      <c r="T76" s="39"/>
    </row>
    <row r="77" spans="5:20" x14ac:dyDescent="0.25">
      <c r="O77" s="39"/>
      <c r="T77" s="39"/>
    </row>
    <row r="78" spans="5:20" x14ac:dyDescent="0.25">
      <c r="O78" s="39"/>
      <c r="T78" s="39"/>
    </row>
    <row r="417" spans="5:7" x14ac:dyDescent="0.25">
      <c r="E417" s="22"/>
      <c r="F417" s="22"/>
      <c r="G417" s="22"/>
    </row>
    <row r="418" spans="5:7" x14ac:dyDescent="0.25">
      <c r="E418" s="23"/>
      <c r="F418" s="23"/>
      <c r="G418" s="23"/>
    </row>
    <row r="419" spans="5:7" x14ac:dyDescent="0.25">
      <c r="E419" s="23"/>
      <c r="F419" s="23"/>
      <c r="G419" s="23"/>
    </row>
    <row r="420" spans="5:7" x14ac:dyDescent="0.25">
      <c r="E420" s="23"/>
      <c r="F420" s="23"/>
      <c r="G420" s="23"/>
    </row>
    <row r="421" spans="5:7" x14ac:dyDescent="0.25">
      <c r="E421" s="23"/>
      <c r="F421" s="23"/>
      <c r="G421" s="23"/>
    </row>
    <row r="422" spans="5:7" x14ac:dyDescent="0.25">
      <c r="E422" s="23"/>
      <c r="F422" s="23"/>
      <c r="G422" s="23"/>
    </row>
    <row r="423" spans="5:7" x14ac:dyDescent="0.25">
      <c r="E423" s="23"/>
      <c r="F423" s="23"/>
      <c r="G423" s="23"/>
    </row>
    <row r="424" spans="5:7" x14ac:dyDescent="0.25">
      <c r="E424" s="23"/>
      <c r="F424" s="23"/>
      <c r="G424" s="23"/>
    </row>
    <row r="425" spans="5:7" x14ac:dyDescent="0.25">
      <c r="E425" s="23"/>
      <c r="F425" s="23"/>
      <c r="G425" s="23"/>
    </row>
    <row r="426" spans="5:7" x14ac:dyDescent="0.25">
      <c r="E426" s="23"/>
      <c r="F426" s="23"/>
      <c r="G426" s="23"/>
    </row>
    <row r="427" spans="5:7" x14ac:dyDescent="0.25">
      <c r="E427" s="23"/>
      <c r="F427" s="23"/>
      <c r="G427" s="23"/>
    </row>
    <row r="428" spans="5:7" x14ac:dyDescent="0.25">
      <c r="E428" s="23"/>
      <c r="F428" s="23"/>
      <c r="G428" s="23"/>
    </row>
  </sheetData>
  <mergeCells count="2">
    <mergeCell ref="E10:T10"/>
    <mergeCell ref="E11:T11"/>
  </mergeCells>
  <dataValidations count="1">
    <dataValidation allowBlank="1" showErrorMessage="1" promptTitle="XPNA Drill down" prompt="Set by XPNA" sqref="C122:C532 E417:G428 C15:C17 C19:C22 C25:C27 C29:C31 C33:C49 C51 C57" xr:uid="{2163066D-BCF6-4197-9E8A-0FAB93735C49}"/>
  </dataValidation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30FF-FE1A-42B2-B45C-6ED8909C1490}">
  <sheetPr filterMode="1">
    <pageSetUpPr fitToPage="1"/>
  </sheetPr>
  <dimension ref="A1:X868"/>
  <sheetViews>
    <sheetView showGridLines="0" topLeftCell="E9" zoomScaleNormal="100" workbookViewId="0">
      <selection activeCell="E54" sqref="E54"/>
    </sheetView>
  </sheetViews>
  <sheetFormatPr defaultRowHeight="15" outlineLevelRow="1" outlineLevelCol="1" x14ac:dyDescent="0.25"/>
  <cols>
    <col min="1" max="2" width="8.85546875" hidden="1" customWidth="1" outlineLevel="1"/>
    <col min="3" max="3" width="32.5703125" style="17" hidden="1" customWidth="1" outlineLevel="1"/>
    <col min="4" max="4" width="8.85546875" hidden="1" customWidth="1" outlineLevel="1"/>
    <col min="5" max="5" width="40.7109375" customWidth="1" collapsed="1"/>
    <col min="6" max="6" width="8.85546875" hidden="1" customWidth="1" outlineLevel="1"/>
    <col min="7" max="7" width="9.5703125" hidden="1" customWidth="1" outlineLevel="1"/>
    <col min="8" max="8" width="9.7109375" hidden="1" customWidth="1" outlineLevel="1"/>
    <col min="9" max="9" width="9.7109375" customWidth="1" collapsed="1"/>
    <col min="10" max="12" width="9.7109375" hidden="1" customWidth="1" outlineLevel="1"/>
    <col min="13" max="13" width="9.7109375" customWidth="1" collapsed="1"/>
    <col min="15" max="15" width="11.7109375" style="7" customWidth="1"/>
    <col min="17" max="18" width="9.7109375" customWidth="1"/>
    <col min="20" max="20" width="9.5703125" style="7" customWidth="1"/>
    <col min="22" max="22" width="8.85546875" hidden="1" customWidth="1" outlineLevel="1"/>
    <col min="23" max="23" width="11.85546875" hidden="1" customWidth="1" outlineLevel="1"/>
    <col min="24" max="24" width="8.85546875" collapsed="1"/>
  </cols>
  <sheetData>
    <row r="1" spans="1:23" hidden="1" outlineLevel="1" x14ac:dyDescent="0.25">
      <c r="A1" s="1"/>
      <c r="B1" s="1"/>
      <c r="D1" s="1"/>
      <c r="E1" s="14"/>
      <c r="F1" s="14"/>
      <c r="G1" s="14"/>
      <c r="H1" s="14"/>
      <c r="I1" s="14"/>
      <c r="J1" s="14"/>
      <c r="K1" s="14"/>
      <c r="L1" s="14"/>
      <c r="M1" s="14"/>
      <c r="Q1" s="14"/>
      <c r="R1" s="14"/>
      <c r="W1" t="s">
        <v>30</v>
      </c>
    </row>
    <row r="2" spans="1:23" hidden="1" outlineLevel="1" x14ac:dyDescent="0.25">
      <c r="A2" s="1"/>
      <c r="B2" s="1"/>
      <c r="C2" s="17" t="e" vm="1">
        <f>Control!C4</f>
        <v>#VALUE!</v>
      </c>
      <c r="D2" s="1"/>
      <c r="E2" s="14"/>
      <c r="F2" s="1" t="e" vm="4">
        <v>#VALUE!</v>
      </c>
      <c r="G2" s="1" t="e" vm="4">
        <v>#VALUE!</v>
      </c>
      <c r="H2" s="1" t="e" vm="4">
        <v>#VALUE!</v>
      </c>
      <c r="I2" s="1"/>
      <c r="J2" s="1" t="e" vm="4">
        <v>#VALUE!</v>
      </c>
      <c r="K2" s="1" t="e" vm="4">
        <v>#VALUE!</v>
      </c>
      <c r="L2" s="1" t="e" vm="4">
        <v>#VALUE!</v>
      </c>
      <c r="M2" s="1"/>
      <c r="Q2" s="1" t="e" vm="32">
        <v>#VALUE!</v>
      </c>
      <c r="R2" s="1" t="e" vm="32">
        <f>Q2</f>
        <v>#VALUE!</v>
      </c>
      <c r="W2">
        <v>1</v>
      </c>
    </row>
    <row r="3" spans="1:23" hidden="1" outlineLevel="1" x14ac:dyDescent="0.25">
      <c r="A3" s="1"/>
      <c r="B3" s="1"/>
      <c r="C3" s="17" t="e" vm="5">
        <v>#VALUE!</v>
      </c>
      <c r="D3" s="1"/>
      <c r="E3" s="14"/>
      <c r="F3" s="5" t="e" vm="16">
        <v>#VALUE!</v>
      </c>
      <c r="G3" s="5" t="e" vm="17">
        <v>#VALUE!</v>
      </c>
      <c r="H3" t="e" vm="1">
        <v>#VALUE!</v>
      </c>
      <c r="I3" t="e" vm="1">
        <v>#VALUE!</v>
      </c>
      <c r="J3" s="5" t="e" vm="29">
        <v>#VALUE!</v>
      </c>
      <c r="K3" s="5" t="e" vm="30">
        <v>#VALUE!</v>
      </c>
      <c r="L3" t="e" vm="6">
        <v>#VALUE!</v>
      </c>
      <c r="M3" s="5" t="e" vm="6">
        <f>L3</f>
        <v>#VALUE!</v>
      </c>
      <c r="Q3" t="e" vm="1">
        <v>#VALUE!</v>
      </c>
      <c r="R3" t="e" vm="6">
        <v>#VALUE!</v>
      </c>
      <c r="W3">
        <v>1</v>
      </c>
    </row>
    <row r="4" spans="1:23" hidden="1" outlineLevel="1" x14ac:dyDescent="0.25">
      <c r="A4" s="1"/>
      <c r="B4" s="1"/>
      <c r="C4" s="17" t="e" vm="2">
        <v>#VALUE!</v>
      </c>
      <c r="D4" s="1"/>
      <c r="E4" s="14"/>
      <c r="F4" t="e" vm="18">
        <v>#VALUE!</v>
      </c>
      <c r="G4" t="e" vm="18">
        <v>#VALUE!</v>
      </c>
      <c r="H4" t="e" vm="18">
        <v>#VALUE!</v>
      </c>
      <c r="J4" t="e" vm="18">
        <v>#VALUE!</v>
      </c>
      <c r="K4" t="e" vm="18">
        <v>#VALUE!</v>
      </c>
      <c r="L4" t="e" vm="18">
        <v>#VALUE!</v>
      </c>
      <c r="Q4" t="e" vm="18">
        <v>#VALUE!</v>
      </c>
      <c r="R4" t="e" vm="18">
        <v>#VALUE!</v>
      </c>
      <c r="W4">
        <v>1</v>
      </c>
    </row>
    <row r="5" spans="1:23" hidden="1" outlineLevel="1" x14ac:dyDescent="0.25">
      <c r="A5" s="1"/>
      <c r="B5" s="1"/>
      <c r="C5" s="17" t="e" vm="1">
        <f>C2</f>
        <v>#VALUE!</v>
      </c>
      <c r="D5" s="1"/>
      <c r="E5" s="14"/>
      <c r="F5" s="1" t="str" cm="1">
        <f t="array" ref="F5">_FV(F3,"name")</f>
        <v>Apr 2025</v>
      </c>
      <c r="G5" s="1" t="str" cm="1">
        <f t="array" ref="G5">_FV(G3,"name")</f>
        <v>May 2025</v>
      </c>
      <c r="H5" s="1" t="str" cm="1">
        <f t="array" ref="H5">_FV(H3,"name")</f>
        <v>Jun 2025</v>
      </c>
      <c r="I5" s="1" t="str" cm="1">
        <f t="array" ref="I5">_FV(I3,"name")</f>
        <v>Jun 2025</v>
      </c>
      <c r="J5" s="1" t="str" cm="1">
        <f t="array" ref="J5">_FV(J3,"name")</f>
        <v>Apr 2024</v>
      </c>
      <c r="K5" s="1" t="str" cm="1">
        <f t="array" ref="K5">_FV(K3,"name")</f>
        <v>May 2024</v>
      </c>
      <c r="L5" s="1" t="str" cm="1">
        <f t="array" ref="L5">_FV(L3,"name")</f>
        <v>Jun 2024</v>
      </c>
      <c r="M5" s="1" t="str" cm="1">
        <f t="array" ref="M5">_FV(M3,"name")</f>
        <v>Jun 2024</v>
      </c>
      <c r="Q5" s="1" t="str" cm="1">
        <f t="array" ref="Q5">_FV(Q3,"name")</f>
        <v>Jun 2025</v>
      </c>
      <c r="R5" s="1" t="str" cm="1">
        <f t="array" ref="R5">_FV(R3,"name")</f>
        <v>Jun 2024</v>
      </c>
      <c r="W5">
        <v>1</v>
      </c>
    </row>
    <row r="6" spans="1:23" hidden="1" outlineLevel="1" x14ac:dyDescent="0.25">
      <c r="A6" s="1"/>
      <c r="B6" s="1"/>
      <c r="D6" s="1"/>
      <c r="E6" s="14"/>
      <c r="F6" s="14"/>
      <c r="G6" s="14"/>
      <c r="W6">
        <v>1</v>
      </c>
    </row>
    <row r="7" spans="1:23" hidden="1" outlineLevel="1" x14ac:dyDescent="0.25">
      <c r="A7" s="1"/>
      <c r="B7" s="1"/>
      <c r="D7" s="1"/>
      <c r="E7" s="14"/>
      <c r="F7" s="14"/>
      <c r="G7" s="14"/>
      <c r="W7">
        <v>1</v>
      </c>
    </row>
    <row r="8" spans="1:23" hidden="1" outlineLevel="1" x14ac:dyDescent="0.25">
      <c r="A8" s="1"/>
      <c r="B8" s="1"/>
      <c r="D8" s="1"/>
      <c r="E8" s="14"/>
      <c r="F8" s="14"/>
      <c r="G8" s="14"/>
      <c r="W8">
        <v>1</v>
      </c>
    </row>
    <row r="9" spans="1:23" collapsed="1" x14ac:dyDescent="0.25">
      <c r="A9" s="1"/>
      <c r="B9" s="1"/>
      <c r="D9" s="1"/>
      <c r="E9" s="14"/>
      <c r="F9" s="14"/>
      <c r="G9" s="14"/>
      <c r="W9">
        <v>1</v>
      </c>
    </row>
    <row r="10" spans="1:23" ht="26.25" x14ac:dyDescent="0.5">
      <c r="A10" s="1"/>
      <c r="B10" s="1"/>
      <c r="D10" s="1"/>
      <c r="E10" s="28" t="s">
        <v>5</v>
      </c>
      <c r="F10" s="28"/>
      <c r="G10" s="28"/>
      <c r="W10">
        <v>1</v>
      </c>
    </row>
    <row r="11" spans="1:23" ht="21.75" x14ac:dyDescent="0.4">
      <c r="A11" s="1"/>
      <c r="B11" s="1"/>
      <c r="D11" s="1"/>
      <c r="E11" s="29" t="s">
        <v>26</v>
      </c>
      <c r="F11" s="29"/>
      <c r="G11" s="29"/>
      <c r="W11">
        <v>1</v>
      </c>
    </row>
    <row r="12" spans="1:23" x14ac:dyDescent="0.25">
      <c r="A12" s="1"/>
      <c r="B12" s="1"/>
      <c r="D12" s="1"/>
      <c r="E12" s="14"/>
      <c r="F12" s="14"/>
      <c r="G12" s="14"/>
      <c r="W12">
        <v>1</v>
      </c>
    </row>
    <row r="13" spans="1:23" ht="29.25" thickBot="1" x14ac:dyDescent="0.3">
      <c r="A13" s="1"/>
      <c r="B13" s="1"/>
      <c r="D13" s="1"/>
      <c r="E13" s="14"/>
      <c r="F13" s="21" t="str">
        <f t="shared" ref="F13:G13" si="0">F5&amp;" MTH"</f>
        <v>Apr 2025 MTH</v>
      </c>
      <c r="G13" s="21" t="str">
        <f t="shared" si="0"/>
        <v>May 2025 MTH</v>
      </c>
      <c r="H13" s="21" t="str">
        <f>H5&amp;" MTH"</f>
        <v>Jun 2025 MTH</v>
      </c>
      <c r="I13" s="21" t="str">
        <f>I5&amp;" QTR"</f>
        <v>Jun 2025 QTR</v>
      </c>
      <c r="J13" s="21" t="str">
        <f t="shared" ref="J13:K13" si="1">J5&amp;" MTH"</f>
        <v>Apr 2024 MTH</v>
      </c>
      <c r="K13" s="21" t="str">
        <f t="shared" si="1"/>
        <v>May 2024 MTH</v>
      </c>
      <c r="L13" s="21" t="str">
        <f>L5&amp;" MTH"</f>
        <v>Jun 2024 MTH</v>
      </c>
      <c r="M13" s="21" t="str">
        <f>M5&amp;" QTR"</f>
        <v>Jun 2024 QTR</v>
      </c>
      <c r="N13" s="9" t="s">
        <v>6</v>
      </c>
      <c r="O13" s="8" t="s">
        <v>0</v>
      </c>
      <c r="Q13" s="21" t="str">
        <f>Q5&amp;" YTD"</f>
        <v>Jun 2025 YTD</v>
      </c>
      <c r="R13" s="21" t="str">
        <f>R5&amp;" YTD"</f>
        <v>Jun 2024 YTD</v>
      </c>
      <c r="S13" s="9" t="s">
        <v>6</v>
      </c>
      <c r="T13" s="8" t="s">
        <v>0</v>
      </c>
      <c r="W13">
        <v>1</v>
      </c>
    </row>
    <row r="14" spans="1:23" x14ac:dyDescent="0.25">
      <c r="A14" s="1"/>
      <c r="B14" s="1"/>
      <c r="D14" s="1"/>
      <c r="E14" s="14"/>
      <c r="W14">
        <v>1</v>
      </c>
    </row>
    <row r="15" spans="1:23" x14ac:dyDescent="0.25">
      <c r="A15" s="1"/>
      <c r="B15" s="1"/>
      <c r="D15" s="1"/>
      <c r="E15" s="14"/>
      <c r="W15">
        <v>1</v>
      </c>
    </row>
    <row r="16" spans="1:23" x14ac:dyDescent="0.25">
      <c r="A16" s="1"/>
      <c r="B16" s="1"/>
      <c r="D16" s="1"/>
      <c r="E16" s="14"/>
      <c r="W16">
        <v>1</v>
      </c>
    </row>
    <row r="17" spans="1:23" ht="16.5" thickBot="1" x14ac:dyDescent="0.35">
      <c r="A17" s="1"/>
      <c r="B17" s="1"/>
      <c r="D17" s="1"/>
      <c r="E17" s="2" t="s">
        <v>14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Q17" s="13"/>
      <c r="R17" s="13"/>
      <c r="S17" s="13"/>
      <c r="T17" s="13"/>
      <c r="W17">
        <v>1</v>
      </c>
    </row>
    <row r="18" spans="1:23" ht="16.5" x14ac:dyDescent="0.3">
      <c r="A18" s="1"/>
      <c r="B18" s="1"/>
      <c r="C18" s="17" t="e" vm="31">
        <v>#VALUE!</v>
      </c>
      <c r="D18" s="1"/>
      <c r="E18" s="14" t="str" cm="1">
        <f t="array" ref="E18">_FV(C18,"name")</f>
        <v>SALES BAR</v>
      </c>
      <c r="F18" s="19">
        <v>135906.03</v>
      </c>
      <c r="G18" s="19">
        <v>120397.44</v>
      </c>
      <c r="H18" s="19">
        <v>97365.32</v>
      </c>
      <c r="I18" s="19">
        <f>SUM(F18:H18)</f>
        <v>353668.79000000004</v>
      </c>
      <c r="J18" s="19">
        <v>139228.76999999999</v>
      </c>
      <c r="K18" s="19">
        <v>124986.5</v>
      </c>
      <c r="L18" s="19">
        <v>114398.53</v>
      </c>
      <c r="M18" s="19">
        <f>SUM(J18:L18)</f>
        <v>378613.80000000005</v>
      </c>
      <c r="N18" s="19">
        <f>I18-M18</f>
        <v>-24945.010000000009</v>
      </c>
      <c r="O18" s="127">
        <f>IFERROR(N18/M18,"-")</f>
        <v>-6.5885105085974172E-2</v>
      </c>
      <c r="Q18" s="19">
        <v>217762.76</v>
      </c>
      <c r="R18" s="19">
        <v>239385.03</v>
      </c>
      <c r="S18" s="19">
        <f>Q18-R18</f>
        <v>-21622.26999999999</v>
      </c>
      <c r="T18" s="127">
        <f>IFERROR(S18/R18,"-")</f>
        <v>-9.0324236231480268E-2</v>
      </c>
      <c r="W18" s="30">
        <f>SUM(H18:L18)+SUM(Q18:R18)</f>
        <v>1286795.7000000002</v>
      </c>
    </row>
    <row r="19" spans="1:23" ht="16.5" x14ac:dyDescent="0.3">
      <c r="A19" s="1"/>
      <c r="B19" s="1"/>
      <c r="C19" s="17" t="e" vm="73">
        <v>#VALUE!</v>
      </c>
      <c r="D19" s="1"/>
      <c r="E19" s="14" t="str" cm="1">
        <f t="array" ref="E19">_FV(C19,"name")</f>
        <v>REBATES FOSTERS/CCAA</v>
      </c>
      <c r="F19" s="19">
        <v>0</v>
      </c>
      <c r="G19" s="19">
        <v>0</v>
      </c>
      <c r="H19" s="19">
        <v>13865.43</v>
      </c>
      <c r="I19" s="19">
        <f>SUM(F19:H19)</f>
        <v>13865.43</v>
      </c>
      <c r="J19" s="19">
        <v>0</v>
      </c>
      <c r="K19" s="19">
        <v>0</v>
      </c>
      <c r="L19" s="19">
        <v>0</v>
      </c>
      <c r="M19" s="19">
        <f>SUM(J19:L19)</f>
        <v>0</v>
      </c>
      <c r="N19" s="19">
        <f>I19-M19</f>
        <v>13865.43</v>
      </c>
      <c r="O19" s="127" t="str">
        <f>IFERROR(N19/M19,"-")</f>
        <v>-</v>
      </c>
      <c r="Q19" s="19">
        <v>13865.43</v>
      </c>
      <c r="R19" s="19">
        <v>0</v>
      </c>
      <c r="S19" s="19">
        <f t="shared" ref="S19:S20" si="2">Q19-R19</f>
        <v>13865.43</v>
      </c>
      <c r="T19" s="127" t="str">
        <f t="shared" ref="T19:T20" si="3">IFERROR(S19/R19,"-")</f>
        <v>-</v>
      </c>
      <c r="W19" s="30">
        <f>SUM(H19:L19)+SUM(Q19:R19)</f>
        <v>41596.29</v>
      </c>
    </row>
    <row r="20" spans="1:23" ht="15.75" x14ac:dyDescent="0.3">
      <c r="A20" s="1"/>
      <c r="B20" s="1"/>
      <c r="C20" s="17" t="e" vm="47">
        <v>#VALUE!</v>
      </c>
      <c r="D20" s="1"/>
      <c r="E20" s="3" t="str" cm="1">
        <f t="array" ref="E20">_FV(C20,"name")</f>
        <v>BAR SALES</v>
      </c>
      <c r="F20" s="20">
        <v>135906.03</v>
      </c>
      <c r="G20" s="20">
        <v>120397.44</v>
      </c>
      <c r="H20" s="20">
        <v>111230.75</v>
      </c>
      <c r="I20" s="20">
        <f>SUM(F20:H20)</f>
        <v>367534.22</v>
      </c>
      <c r="J20" s="20">
        <v>139228.76999999999</v>
      </c>
      <c r="K20" s="20">
        <v>124986.5</v>
      </c>
      <c r="L20" s="20">
        <v>114398.53</v>
      </c>
      <c r="M20" s="20">
        <f>SUM(J20:L20)</f>
        <v>378613.80000000005</v>
      </c>
      <c r="N20" s="20">
        <f>I20-M20</f>
        <v>-11079.580000000075</v>
      </c>
      <c r="O20" s="128">
        <f>IFERROR(N20/M20,"-")</f>
        <v>-2.9263539786452773E-2</v>
      </c>
      <c r="Q20" s="20">
        <v>231628.19</v>
      </c>
      <c r="R20" s="20">
        <v>239385.03</v>
      </c>
      <c r="S20" s="20">
        <f t="shared" si="2"/>
        <v>-7756.8399999999965</v>
      </c>
      <c r="T20" s="128">
        <f t="shared" si="3"/>
        <v>-3.2403195805518821E-2</v>
      </c>
      <c r="W20">
        <v>1</v>
      </c>
    </row>
    <row r="21" spans="1:23" ht="16.5" thickBot="1" x14ac:dyDescent="0.35">
      <c r="A21" s="1"/>
      <c r="B21" s="1"/>
      <c r="D21" s="1"/>
      <c r="E21" s="2" t="s">
        <v>12</v>
      </c>
      <c r="F21" s="13"/>
      <c r="G21" s="13"/>
      <c r="H21" s="13"/>
      <c r="I21" s="13"/>
      <c r="J21" s="13"/>
      <c r="K21" s="13"/>
      <c r="L21" s="13"/>
      <c r="M21" s="13"/>
      <c r="N21" s="13"/>
      <c r="O21" s="32"/>
      <c r="Q21" s="13"/>
      <c r="R21" s="13"/>
      <c r="S21" s="13"/>
      <c r="T21" s="32"/>
      <c r="W21">
        <v>1</v>
      </c>
    </row>
    <row r="22" spans="1:23" ht="16.5" x14ac:dyDescent="0.3">
      <c r="A22" s="1"/>
      <c r="B22" s="1"/>
      <c r="C22" s="17" t="e" vm="74">
        <v>#VALUE!</v>
      </c>
      <c r="D22" s="1"/>
      <c r="E22" s="14" t="str" cm="1">
        <f t="array" ref="E22">_FV(C22,"name")</f>
        <v>Opening Stock P&amp;L</v>
      </c>
      <c r="F22" s="19">
        <v>38050.44</v>
      </c>
      <c r="G22" s="19">
        <v>47400.85</v>
      </c>
      <c r="H22" s="19">
        <v>38838.68</v>
      </c>
      <c r="I22" s="19">
        <f t="shared" ref="I22:I30" si="4">SUM(F22:H22)</f>
        <v>124289.97</v>
      </c>
      <c r="J22" s="19">
        <v>41888.080000000002</v>
      </c>
      <c r="K22" s="19">
        <v>45827.17</v>
      </c>
      <c r="L22" s="19">
        <v>38492.99</v>
      </c>
      <c r="M22" s="19">
        <f t="shared" ref="M22:M30" si="5">SUM(J22:L22)</f>
        <v>126208.23999999999</v>
      </c>
      <c r="N22" s="19">
        <f>I22-M22</f>
        <v>-1918.2699999999895</v>
      </c>
      <c r="O22" s="127">
        <f t="shared" ref="O22:O33" si="6">IFERROR(N22/M22,"-")</f>
        <v>-1.5199245310765681E-2</v>
      </c>
      <c r="Q22" s="19">
        <v>86239.53</v>
      </c>
      <c r="R22" s="19">
        <v>84320.16</v>
      </c>
      <c r="S22" s="19">
        <f t="shared" ref="S22:S33" si="7">Q22-R22</f>
        <v>1919.3699999999953</v>
      </c>
      <c r="T22" s="127">
        <f t="shared" ref="T22:T33" si="8">IFERROR(S22/R22,"-")</f>
        <v>2.2762883751643679E-2</v>
      </c>
      <c r="W22" s="30">
        <f>SUM(H22:L22)+SUM(Q22:R22)</f>
        <v>459896.57999999996</v>
      </c>
    </row>
    <row r="23" spans="1:23" ht="16.5" x14ac:dyDescent="0.3">
      <c r="A23" s="1"/>
      <c r="B23" s="1"/>
      <c r="C23" s="17" t="e" vm="75">
        <v>#VALUE!</v>
      </c>
      <c r="D23" s="1"/>
      <c r="E23" s="14" t="str" cm="1">
        <f t="array" ref="E23">_FV(C23,"name")</f>
        <v>Closing Stock P&amp;L</v>
      </c>
      <c r="F23" s="19">
        <v>-47400.85</v>
      </c>
      <c r="G23" s="19">
        <v>-38838.68</v>
      </c>
      <c r="H23" s="19">
        <v>-50243.38</v>
      </c>
      <c r="I23" s="19">
        <f t="shared" si="4"/>
        <v>-136482.91</v>
      </c>
      <c r="J23" s="19">
        <v>-45827.17</v>
      </c>
      <c r="K23" s="19">
        <v>-38492.99</v>
      </c>
      <c r="L23" s="19">
        <v>-33692.720000000001</v>
      </c>
      <c r="M23" s="19">
        <f t="shared" si="5"/>
        <v>-118012.88</v>
      </c>
      <c r="N23" s="19">
        <f t="shared" ref="N23:N33" si="9">I23-M23</f>
        <v>-18470.03</v>
      </c>
      <c r="O23" s="127">
        <f t="shared" si="6"/>
        <v>0.15650859465509187</v>
      </c>
      <c r="Q23" s="19">
        <v>-89082.06</v>
      </c>
      <c r="R23" s="19">
        <v>-72185.710000000006</v>
      </c>
      <c r="S23" s="19">
        <f t="shared" si="7"/>
        <v>-16896.349999999991</v>
      </c>
      <c r="T23" s="127">
        <f t="shared" si="8"/>
        <v>0.23406779541269304</v>
      </c>
      <c r="W23" s="30">
        <f t="shared" ref="W23" si="10">SUM(H23:L23)+SUM(Q23:R23)</f>
        <v>-466006.94000000006</v>
      </c>
    </row>
    <row r="24" spans="1:23" ht="16.5" x14ac:dyDescent="0.3">
      <c r="A24" s="1"/>
      <c r="B24" s="1"/>
      <c r="C24" s="17" t="e" vm="76">
        <v>#VALUE!</v>
      </c>
      <c r="D24" s="1"/>
      <c r="E24" s="14" t="str" cm="1">
        <f t="array" ref="E24">_FV(C24,"name")</f>
        <v>PURCH BAR LIQUOR</v>
      </c>
      <c r="F24" s="19">
        <v>48530.21</v>
      </c>
      <c r="G24" s="19">
        <v>37852.04</v>
      </c>
      <c r="H24" s="19">
        <v>35916.720000000001</v>
      </c>
      <c r="I24" s="19">
        <f t="shared" si="4"/>
        <v>122298.97</v>
      </c>
      <c r="J24" s="19">
        <v>44983.7</v>
      </c>
      <c r="K24" s="19">
        <v>47817.58</v>
      </c>
      <c r="L24" s="19">
        <v>39011.15</v>
      </c>
      <c r="M24" s="19">
        <f t="shared" si="5"/>
        <v>131812.43</v>
      </c>
      <c r="N24" s="19">
        <f t="shared" si="9"/>
        <v>-9513.4599999999919</v>
      </c>
      <c r="O24" s="127">
        <f t="shared" si="6"/>
        <v>-7.2174225147051699E-2</v>
      </c>
      <c r="Q24" s="19">
        <v>73768.759999999995</v>
      </c>
      <c r="R24" s="19">
        <v>86828.73</v>
      </c>
      <c r="S24" s="19">
        <f t="shared" ref="S24:S30" si="11">Q24-R24</f>
        <v>-13059.970000000001</v>
      </c>
      <c r="T24" s="127">
        <f t="shared" si="8"/>
        <v>-0.15041069931576798</v>
      </c>
      <c r="W24" s="30">
        <f t="shared" ref="W24:W30" si="12">SUM(H24:L24)+SUM(Q24:R24)</f>
        <v>450625.61000000004</v>
      </c>
    </row>
    <row r="25" spans="1:23" ht="16.5" x14ac:dyDescent="0.3">
      <c r="A25" s="1"/>
      <c r="B25" s="1"/>
      <c r="C25" s="17" t="e" vm="77">
        <v>#VALUE!</v>
      </c>
      <c r="D25" s="1"/>
      <c r="E25" s="14" t="str" cm="1">
        <f t="array" ref="E25">_FV(C25,"name")</f>
        <v>PURCH BAR  OTHER</v>
      </c>
      <c r="F25" s="19">
        <v>7409.01</v>
      </c>
      <c r="G25" s="19">
        <v>3115.34</v>
      </c>
      <c r="H25" s="19">
        <v>2236.2800000000002</v>
      </c>
      <c r="I25" s="19">
        <f t="shared" si="4"/>
        <v>12760.630000000001</v>
      </c>
      <c r="J25" s="19">
        <v>1495.05</v>
      </c>
      <c r="K25" s="19">
        <v>8476.99</v>
      </c>
      <c r="L25" s="19">
        <v>3135.41</v>
      </c>
      <c r="M25" s="19">
        <f t="shared" si="5"/>
        <v>13107.449999999999</v>
      </c>
      <c r="N25" s="19">
        <f t="shared" si="9"/>
        <v>-346.81999999999789</v>
      </c>
      <c r="O25" s="127">
        <f t="shared" si="6"/>
        <v>-2.6459761433383147E-2</v>
      </c>
      <c r="Q25" s="19">
        <v>5351.62</v>
      </c>
      <c r="R25" s="19">
        <v>11612.4</v>
      </c>
      <c r="S25" s="19">
        <f t="shared" si="11"/>
        <v>-6260.78</v>
      </c>
      <c r="T25" s="127">
        <f t="shared" si="8"/>
        <v>-0.53914608521924834</v>
      </c>
      <c r="W25" s="30">
        <f t="shared" si="12"/>
        <v>45068.380000000005</v>
      </c>
    </row>
    <row r="26" spans="1:23" ht="16.5" x14ac:dyDescent="0.3">
      <c r="A26" s="1"/>
      <c r="B26" s="1"/>
      <c r="C26" s="17" t="e" vm="78">
        <v>#VALUE!</v>
      </c>
      <c r="D26" s="1"/>
      <c r="E26" s="14" t="str" cm="1">
        <f t="array" ref="E26">_FV(C26,"name")</f>
        <v>PURCH BAR FREIGHT (10080002)</v>
      </c>
      <c r="F26" s="19">
        <v>2811.7</v>
      </c>
      <c r="G26" s="19">
        <v>1179.78</v>
      </c>
      <c r="H26" s="19">
        <v>5065.1899999999996</v>
      </c>
      <c r="I26" s="19">
        <f>SUM(F26:H26)</f>
        <v>9056.6699999999983</v>
      </c>
      <c r="J26" s="19">
        <v>1225.1400000000001</v>
      </c>
      <c r="K26" s="19">
        <v>1004.74</v>
      </c>
      <c r="L26" s="19">
        <v>1269.3499999999999</v>
      </c>
      <c r="M26" s="19">
        <f t="shared" si="5"/>
        <v>3499.23</v>
      </c>
      <c r="N26" s="19">
        <f t="shared" si="9"/>
        <v>5557.4399999999987</v>
      </c>
      <c r="O26" s="127">
        <f t="shared" si="6"/>
        <v>1.5881894016683666</v>
      </c>
      <c r="Q26" s="19">
        <v>6244.97</v>
      </c>
      <c r="R26" s="19">
        <v>2274.09</v>
      </c>
      <c r="S26" s="19">
        <f t="shared" si="11"/>
        <v>3970.88</v>
      </c>
      <c r="T26" s="127">
        <f t="shared" si="8"/>
        <v>1.7461402143274891</v>
      </c>
      <c r="W26" s="30">
        <f t="shared" si="12"/>
        <v>26140.149999999998</v>
      </c>
    </row>
    <row r="27" spans="1:23" ht="16.5" hidden="1" x14ac:dyDescent="0.3">
      <c r="A27" s="1"/>
      <c r="B27" s="1"/>
      <c r="C27" s="17" t="e" vm="79">
        <v>#VALUE!</v>
      </c>
      <c r="D27" s="1"/>
      <c r="E27" s="14" t="str" cm="1">
        <f t="array" ref="E27">_FV(C27,"name")</f>
        <v>PURCH BAR LIQ  NO GST</v>
      </c>
      <c r="F27" s="19">
        <v>0</v>
      </c>
      <c r="G27" s="19">
        <v>0</v>
      </c>
      <c r="H27" s="19">
        <v>0</v>
      </c>
      <c r="I27" s="19">
        <f t="shared" si="4"/>
        <v>0</v>
      </c>
      <c r="J27" s="19">
        <v>0</v>
      </c>
      <c r="K27" s="19">
        <v>0</v>
      </c>
      <c r="L27" s="19">
        <v>0</v>
      </c>
      <c r="M27" s="19">
        <f t="shared" si="5"/>
        <v>0</v>
      </c>
      <c r="N27" s="19">
        <f t="shared" si="9"/>
        <v>0</v>
      </c>
      <c r="O27" s="127" t="str">
        <f t="shared" si="6"/>
        <v>-</v>
      </c>
      <c r="Q27" s="19">
        <v>0</v>
      </c>
      <c r="R27" s="19">
        <v>0</v>
      </c>
      <c r="S27" s="19">
        <f t="shared" si="11"/>
        <v>0</v>
      </c>
      <c r="T27" s="127" t="str">
        <f t="shared" si="8"/>
        <v>-</v>
      </c>
      <c r="W27" s="30">
        <f t="shared" si="12"/>
        <v>0</v>
      </c>
    </row>
    <row r="28" spans="1:23" ht="16.5" hidden="1" x14ac:dyDescent="0.3">
      <c r="A28" s="1"/>
      <c r="B28" s="1"/>
      <c r="C28" s="17" t="e" vm="80">
        <v>#VALUE!</v>
      </c>
      <c r="D28" s="1"/>
      <c r="E28" s="14" t="str" cm="1">
        <f t="array" ref="E28">_FV(C28,"name")</f>
        <v>PURCH BAR FREIGHT</v>
      </c>
      <c r="F28" s="19">
        <v>0</v>
      </c>
      <c r="G28" s="19">
        <v>0</v>
      </c>
      <c r="H28" s="19">
        <v>0</v>
      </c>
      <c r="I28" s="19">
        <f t="shared" si="4"/>
        <v>0</v>
      </c>
      <c r="J28" s="19">
        <v>0</v>
      </c>
      <c r="K28" s="19">
        <v>0</v>
      </c>
      <c r="L28" s="19">
        <v>0</v>
      </c>
      <c r="M28" s="19">
        <f t="shared" si="5"/>
        <v>0</v>
      </c>
      <c r="N28" s="19">
        <f t="shared" si="9"/>
        <v>0</v>
      </c>
      <c r="O28" s="127" t="str">
        <f t="shared" si="6"/>
        <v>-</v>
      </c>
      <c r="Q28" s="19">
        <v>0</v>
      </c>
      <c r="R28" s="19">
        <v>0</v>
      </c>
      <c r="S28" s="19">
        <f t="shared" si="11"/>
        <v>0</v>
      </c>
      <c r="T28" s="127" t="str">
        <f t="shared" si="8"/>
        <v>-</v>
      </c>
      <c r="W28" s="30">
        <f t="shared" si="12"/>
        <v>0</v>
      </c>
    </row>
    <row r="29" spans="1:23" ht="16.5" hidden="1" x14ac:dyDescent="0.3">
      <c r="A29" s="1"/>
      <c r="B29" s="1"/>
      <c r="C29" s="17" t="e" vm="81">
        <v>#VALUE!</v>
      </c>
      <c r="D29" s="1"/>
      <c r="E29" s="14" t="str" cm="1">
        <f t="array" ref="E29">_FV(C29,"name")</f>
        <v>PURCH BAR OTH NO GST</v>
      </c>
      <c r="F29" s="19">
        <v>0</v>
      </c>
      <c r="G29" s="19">
        <v>0</v>
      </c>
      <c r="H29" s="19">
        <v>0</v>
      </c>
      <c r="I29" s="19">
        <f t="shared" si="4"/>
        <v>0</v>
      </c>
      <c r="J29" s="19">
        <v>0</v>
      </c>
      <c r="K29" s="19">
        <v>0</v>
      </c>
      <c r="L29" s="19">
        <v>0</v>
      </c>
      <c r="M29" s="19">
        <f t="shared" si="5"/>
        <v>0</v>
      </c>
      <c r="N29" s="19">
        <f t="shared" si="9"/>
        <v>0</v>
      </c>
      <c r="O29" s="127" t="str">
        <f t="shared" si="6"/>
        <v>-</v>
      </c>
      <c r="Q29" s="19">
        <v>0</v>
      </c>
      <c r="R29" s="19">
        <v>0</v>
      </c>
      <c r="S29" s="19">
        <f t="shared" si="11"/>
        <v>0</v>
      </c>
      <c r="T29" s="127" t="str">
        <f t="shared" si="8"/>
        <v>-</v>
      </c>
      <c r="W29" s="30">
        <f t="shared" si="12"/>
        <v>0</v>
      </c>
    </row>
    <row r="30" spans="1:23" ht="16.5" hidden="1" x14ac:dyDescent="0.3">
      <c r="A30" s="1"/>
      <c r="B30" s="1"/>
      <c r="C30" s="17" t="e" vm="82">
        <v>#VALUE!</v>
      </c>
      <c r="D30" s="1"/>
      <c r="E30" s="14" t="str" cm="1">
        <f t="array" ref="E30">_FV(C30,"name")</f>
        <v>BAR STOCK MOVEMENT</v>
      </c>
      <c r="F30" s="19">
        <v>0</v>
      </c>
      <c r="G30" s="19">
        <v>0</v>
      </c>
      <c r="H30" s="19">
        <v>0</v>
      </c>
      <c r="I30" s="19">
        <f t="shared" si="4"/>
        <v>0</v>
      </c>
      <c r="J30" s="19">
        <v>0</v>
      </c>
      <c r="K30" s="19">
        <v>0</v>
      </c>
      <c r="L30" s="19">
        <v>0</v>
      </c>
      <c r="M30" s="19">
        <f t="shared" si="5"/>
        <v>0</v>
      </c>
      <c r="N30" s="19">
        <f t="shared" si="9"/>
        <v>0</v>
      </c>
      <c r="O30" s="127" t="str">
        <f t="shared" si="6"/>
        <v>-</v>
      </c>
      <c r="Q30" s="19">
        <v>0</v>
      </c>
      <c r="R30" s="19">
        <v>0</v>
      </c>
      <c r="S30" s="19">
        <f t="shared" si="11"/>
        <v>0</v>
      </c>
      <c r="T30" s="127" t="str">
        <f t="shared" si="8"/>
        <v>-</v>
      </c>
      <c r="W30" s="30">
        <f t="shared" si="12"/>
        <v>0</v>
      </c>
    </row>
    <row r="31" spans="1:23" ht="15.75" x14ac:dyDescent="0.3">
      <c r="A31" s="1"/>
      <c r="B31" s="1"/>
      <c r="C31" s="17" t="e" vm="48">
        <v>#VALUE!</v>
      </c>
      <c r="D31" s="1"/>
      <c r="E31" s="3" t="str" cm="1">
        <f t="array" ref="E31">_FV(C31,"name")</f>
        <v>BAR COGS</v>
      </c>
      <c r="F31" s="20">
        <v>49400.51</v>
      </c>
      <c r="G31" s="20">
        <v>50709.33</v>
      </c>
      <c r="H31" s="20">
        <v>31813.49</v>
      </c>
      <c r="I31" s="20">
        <f>SUM(F31:H31)</f>
        <v>131923.32999999999</v>
      </c>
      <c r="J31" s="20">
        <v>43764.800000000003</v>
      </c>
      <c r="K31" s="20">
        <v>64633.49</v>
      </c>
      <c r="L31" s="20">
        <v>48216.18</v>
      </c>
      <c r="M31" s="20">
        <f>SUM(J31:L31)</f>
        <v>156614.47</v>
      </c>
      <c r="N31" s="20">
        <f t="shared" si="9"/>
        <v>-24691.140000000014</v>
      </c>
      <c r="O31" s="128">
        <f t="shared" si="6"/>
        <v>-0.15765554740886978</v>
      </c>
      <c r="Q31" s="20">
        <v>82522.820000000007</v>
      </c>
      <c r="R31" s="20">
        <v>112849.67</v>
      </c>
      <c r="S31" s="20">
        <f t="shared" si="7"/>
        <v>-30326.849999999991</v>
      </c>
      <c r="T31" s="128">
        <f t="shared" si="8"/>
        <v>-0.26873671850347453</v>
      </c>
      <c r="W31">
        <v>1</v>
      </c>
    </row>
    <row r="32" spans="1:23" ht="16.5" thickBot="1" x14ac:dyDescent="0.35">
      <c r="A32" s="1"/>
      <c r="B32" s="1"/>
      <c r="C32" s="17" t="e" vm="33">
        <v>#VALUE!</v>
      </c>
      <c r="D32" s="1"/>
      <c r="E32" s="4" t="str" cm="1">
        <f t="array" ref="E32">_FV(C32,"name")</f>
        <v>BAR GROSS MARGIN</v>
      </c>
      <c r="F32" s="25">
        <v>86505.52</v>
      </c>
      <c r="G32" s="25">
        <v>69688.11</v>
      </c>
      <c r="H32" s="25">
        <v>79417.259999999995</v>
      </c>
      <c r="I32" s="25">
        <f>SUM(F32:H32)</f>
        <v>235610.89</v>
      </c>
      <c r="J32" s="25">
        <v>95463.97</v>
      </c>
      <c r="K32" s="25">
        <v>60353.01</v>
      </c>
      <c r="L32" s="25">
        <v>66182.350000000006</v>
      </c>
      <c r="M32" s="25">
        <f>SUM(J32:L32)</f>
        <v>221999.33000000002</v>
      </c>
      <c r="N32" s="25">
        <f t="shared" si="9"/>
        <v>13611.559999999998</v>
      </c>
      <c r="O32" s="33">
        <f t="shared" si="6"/>
        <v>6.1313518378636536E-2</v>
      </c>
      <c r="Q32" s="25">
        <v>149105.37</v>
      </c>
      <c r="R32" s="25">
        <v>126535.36</v>
      </c>
      <c r="S32" s="25">
        <f t="shared" si="7"/>
        <v>22570.009999999995</v>
      </c>
      <c r="T32" s="33">
        <f t="shared" si="8"/>
        <v>0.17836919261145656</v>
      </c>
      <c r="W32">
        <v>1</v>
      </c>
    </row>
    <row r="33" spans="1:23" ht="16.5" thickBot="1" x14ac:dyDescent="0.35">
      <c r="A33" s="1"/>
      <c r="B33" s="1"/>
      <c r="D33" s="1"/>
      <c r="E33" s="4" t="s">
        <v>11</v>
      </c>
      <c r="F33" s="24">
        <f t="shared" ref="F33:G33" si="13">F32/F20</f>
        <v>0.63650980019061709</v>
      </c>
      <c r="G33" s="24">
        <f t="shared" si="13"/>
        <v>0.57881720740906117</v>
      </c>
      <c r="H33" s="24">
        <f>H32/H20</f>
        <v>0.71398655497692853</v>
      </c>
      <c r="I33" s="24">
        <f>I32/I20</f>
        <v>0.64105837546229039</v>
      </c>
      <c r="J33" s="24">
        <f t="shared" ref="J33:L33" si="14">J32/J20</f>
        <v>0.68566266871423209</v>
      </c>
      <c r="K33" s="24">
        <f t="shared" si="14"/>
        <v>0.48287623063290835</v>
      </c>
      <c r="L33" s="24">
        <f t="shared" si="14"/>
        <v>0.57852447929182316</v>
      </c>
      <c r="M33" s="24">
        <f>M32/M20</f>
        <v>0.58634769783880036</v>
      </c>
      <c r="N33" s="24">
        <f t="shared" si="9"/>
        <v>5.4710677623490023E-2</v>
      </c>
      <c r="O33" s="33">
        <f t="shared" si="6"/>
        <v>9.3307567890427989E-2</v>
      </c>
      <c r="Q33" s="24">
        <f>Q32/Q20</f>
        <v>0.64372721644977671</v>
      </c>
      <c r="R33" s="24">
        <f t="shared" ref="R33" si="15">R32/R20</f>
        <v>0.52858509991205382</v>
      </c>
      <c r="S33" s="24">
        <f t="shared" si="7"/>
        <v>0.11514211653772288</v>
      </c>
      <c r="T33" s="33">
        <f t="shared" si="8"/>
        <v>0.21783080256496121</v>
      </c>
      <c r="W33">
        <v>1</v>
      </c>
    </row>
    <row r="34" spans="1:23" ht="16.5" thickBot="1" x14ac:dyDescent="0.35">
      <c r="A34" s="1"/>
      <c r="B34" s="1"/>
      <c r="D34" s="1"/>
      <c r="E34" s="2" t="s">
        <v>15</v>
      </c>
      <c r="F34" s="13"/>
      <c r="G34" s="13"/>
      <c r="H34" s="13"/>
      <c r="I34" s="13"/>
      <c r="J34" s="13"/>
      <c r="K34" s="13"/>
      <c r="L34" s="13"/>
      <c r="M34" s="13"/>
      <c r="N34" s="13"/>
      <c r="O34" s="32"/>
      <c r="Q34" s="13"/>
      <c r="R34" s="13"/>
      <c r="S34" s="13"/>
      <c r="T34" s="32"/>
      <c r="W34">
        <v>1</v>
      </c>
    </row>
    <row r="35" spans="1:23" ht="16.5" x14ac:dyDescent="0.3">
      <c r="A35" s="1"/>
      <c r="B35" s="1"/>
      <c r="C35" s="17" t="e" vm="83">
        <v>#VALUE!</v>
      </c>
      <c r="D35" s="1"/>
      <c r="E35" s="14" t="str" cm="1">
        <f t="array" ref="E35">_FV(C35,"name")</f>
        <v>WAGES BAR</v>
      </c>
      <c r="F35" s="19">
        <v>41944.29</v>
      </c>
      <c r="G35" s="19">
        <v>28151.94</v>
      </c>
      <c r="H35" s="19">
        <v>24593.91</v>
      </c>
      <c r="I35" s="19">
        <f t="shared" ref="I35:I49" si="16">SUM(F35:H35)</f>
        <v>94690.14</v>
      </c>
      <c r="J35" s="19">
        <v>39243.01</v>
      </c>
      <c r="K35" s="19">
        <v>24362.86</v>
      </c>
      <c r="L35" s="19">
        <v>23851.41</v>
      </c>
      <c r="M35" s="19">
        <f t="shared" ref="M35:M49" si="17">SUM(J35:L35)</f>
        <v>87457.279999999999</v>
      </c>
      <c r="N35" s="19">
        <f t="shared" ref="N35:N52" si="18">I35-M35</f>
        <v>7232.8600000000006</v>
      </c>
      <c r="O35" s="127">
        <f t="shared" ref="O35:O52" si="19">IFERROR(N35/M35,"-")</f>
        <v>8.2701634443696409E-2</v>
      </c>
      <c r="Q35" s="19">
        <v>52745.85</v>
      </c>
      <c r="R35" s="19">
        <v>48214.27</v>
      </c>
      <c r="S35" s="19">
        <f>Q35-R35</f>
        <v>4531.5800000000017</v>
      </c>
      <c r="T35" s="127">
        <f t="shared" ref="T35:T52" si="20">IFERROR(S35/R35,"-")</f>
        <v>9.398835655916811E-2</v>
      </c>
      <c r="W35" s="30">
        <f>SUM(H35:L35)+SUM(Q35:R35)</f>
        <v>307701.44999999995</v>
      </c>
    </row>
    <row r="36" spans="1:23" ht="16.5" x14ac:dyDescent="0.3">
      <c r="A36" s="1"/>
      <c r="B36" s="1"/>
      <c r="C36" s="17" t="e" vm="84">
        <v>#VALUE!</v>
      </c>
      <c r="D36" s="1"/>
      <c r="E36" s="14" t="str" cm="1">
        <f t="array" ref="E36">_FV(C36,"name")</f>
        <v>SUPERANNUATION BAR</v>
      </c>
      <c r="F36" s="19">
        <v>5570.61</v>
      </c>
      <c r="G36" s="19">
        <v>3615.76</v>
      </c>
      <c r="H36" s="19">
        <v>3933.37</v>
      </c>
      <c r="I36" s="19">
        <f t="shared" si="16"/>
        <v>13119.739999999998</v>
      </c>
      <c r="J36" s="19">
        <v>4131.79</v>
      </c>
      <c r="K36" s="19">
        <v>2619.42</v>
      </c>
      <c r="L36" s="19">
        <v>2581.89</v>
      </c>
      <c r="M36" s="19">
        <f t="shared" si="17"/>
        <v>9333.1</v>
      </c>
      <c r="N36" s="19">
        <f t="shared" si="18"/>
        <v>3786.6399999999976</v>
      </c>
      <c r="O36" s="127">
        <f t="shared" si="19"/>
        <v>0.40572157161071859</v>
      </c>
      <c r="Q36" s="19">
        <v>7549.13</v>
      </c>
      <c r="R36" s="19">
        <v>5201.3100000000004</v>
      </c>
      <c r="S36" s="19">
        <f>Q36-R36</f>
        <v>2347.8199999999997</v>
      </c>
      <c r="T36" s="127">
        <f t="shared" si="20"/>
        <v>0.45139013056326188</v>
      </c>
      <c r="W36" s="30">
        <f>SUM(H36:L36)+SUM(Q36:R36)</f>
        <v>39136.65</v>
      </c>
    </row>
    <row r="37" spans="1:23" ht="16.5" hidden="1" x14ac:dyDescent="0.3">
      <c r="A37" s="1"/>
      <c r="B37" s="1"/>
      <c r="C37" s="17" t="e" vm="85">
        <v>#VALUE!</v>
      </c>
      <c r="D37" s="1"/>
      <c r="E37" s="14" t="str" cm="1">
        <f t="array" ref="E37">_FV(C37,"name")</f>
        <v>SICK PAY BAR</v>
      </c>
      <c r="F37" s="19">
        <v>0</v>
      </c>
      <c r="G37" s="19">
        <v>0</v>
      </c>
      <c r="H37" s="19">
        <v>0</v>
      </c>
      <c r="I37" s="19">
        <f t="shared" si="16"/>
        <v>0</v>
      </c>
      <c r="J37" s="19">
        <v>0</v>
      </c>
      <c r="K37" s="19">
        <v>0</v>
      </c>
      <c r="L37" s="19">
        <v>0</v>
      </c>
      <c r="M37" s="19">
        <f t="shared" si="17"/>
        <v>0</v>
      </c>
      <c r="N37" s="19">
        <f t="shared" si="18"/>
        <v>0</v>
      </c>
      <c r="O37" s="127" t="str">
        <f t="shared" si="19"/>
        <v>-</v>
      </c>
      <c r="Q37" s="19">
        <v>0</v>
      </c>
      <c r="R37" s="19">
        <v>0</v>
      </c>
      <c r="S37" s="19">
        <f>Q37-R37</f>
        <v>0</v>
      </c>
      <c r="T37" s="127" t="str">
        <f t="shared" si="20"/>
        <v>-</v>
      </c>
      <c r="W37" s="30">
        <f>SUM(H37:L37)+SUM(Q37:R37)</f>
        <v>0</v>
      </c>
    </row>
    <row r="38" spans="1:23" ht="16.5" hidden="1" x14ac:dyDescent="0.3">
      <c r="A38" s="1"/>
      <c r="B38" s="1"/>
      <c r="C38" s="17" t="e" vm="86">
        <v>#VALUE!</v>
      </c>
      <c r="D38" s="1"/>
      <c r="E38" s="14" t="str" cm="1">
        <f t="array" ref="E38">_FV(C38,"name")</f>
        <v>WAGES BAR O/T PENALTY</v>
      </c>
      <c r="F38" s="19">
        <v>0</v>
      </c>
      <c r="G38" s="19">
        <v>0</v>
      </c>
      <c r="H38" s="19">
        <v>0</v>
      </c>
      <c r="I38" s="19">
        <f t="shared" si="16"/>
        <v>0</v>
      </c>
      <c r="J38" s="19">
        <v>0</v>
      </c>
      <c r="K38" s="19">
        <v>0</v>
      </c>
      <c r="L38" s="19">
        <v>0</v>
      </c>
      <c r="M38" s="19">
        <f t="shared" si="17"/>
        <v>0</v>
      </c>
      <c r="N38" s="19">
        <f t="shared" si="18"/>
        <v>0</v>
      </c>
      <c r="O38" s="127" t="str">
        <f t="shared" si="19"/>
        <v>-</v>
      </c>
      <c r="Q38" s="19">
        <v>0</v>
      </c>
      <c r="R38" s="19">
        <v>0</v>
      </c>
      <c r="S38" s="19">
        <f>Q38-R38</f>
        <v>0</v>
      </c>
      <c r="T38" s="127" t="str">
        <f t="shared" si="20"/>
        <v>-</v>
      </c>
      <c r="W38" s="30">
        <f>SUM(H38:L38)+SUM(Q38:R38)</f>
        <v>0</v>
      </c>
    </row>
    <row r="39" spans="1:23" ht="16.5" hidden="1" x14ac:dyDescent="0.3">
      <c r="C39" s="17" t="e" vm="87">
        <v>#VALUE!</v>
      </c>
      <c r="E39" s="14" t="str" cm="1">
        <f t="array" ref="E39">_FV(C39,"name")</f>
        <v>HOLIDAY PAY BAR</v>
      </c>
      <c r="F39" s="19">
        <v>0</v>
      </c>
      <c r="G39" s="19">
        <v>0</v>
      </c>
      <c r="H39" s="19">
        <v>0</v>
      </c>
      <c r="I39" s="19">
        <f t="shared" si="16"/>
        <v>0</v>
      </c>
      <c r="J39" s="19">
        <v>0</v>
      </c>
      <c r="K39" s="19">
        <v>0</v>
      </c>
      <c r="L39" s="19">
        <v>0</v>
      </c>
      <c r="M39" s="19">
        <f t="shared" si="17"/>
        <v>0</v>
      </c>
      <c r="N39" s="19">
        <f t="shared" si="18"/>
        <v>0</v>
      </c>
      <c r="O39" s="127" t="str">
        <f t="shared" si="19"/>
        <v>-</v>
      </c>
      <c r="Q39" s="19">
        <v>0</v>
      </c>
      <c r="R39" s="19">
        <v>0</v>
      </c>
      <c r="S39" s="19">
        <f>Q39-R39</f>
        <v>0</v>
      </c>
      <c r="T39" s="127" t="str">
        <f t="shared" si="20"/>
        <v>-</v>
      </c>
      <c r="W39" s="30">
        <f>SUM(H39:L39)+SUM(Q39:R39)</f>
        <v>0</v>
      </c>
    </row>
    <row r="40" spans="1:23" ht="15.75" x14ac:dyDescent="0.3">
      <c r="A40" s="1"/>
      <c r="B40" s="1"/>
      <c r="C40" s="17" t="e" vm="34">
        <v>#VALUE!</v>
      </c>
      <c r="D40" s="1"/>
      <c r="E40" s="3" t="str" cm="1">
        <f t="array" ref="E40">_FV(C40,"name")</f>
        <v>BAR PAYROLL</v>
      </c>
      <c r="F40" s="20">
        <v>47514.9</v>
      </c>
      <c r="G40" s="20">
        <v>31767.7</v>
      </c>
      <c r="H40" s="20">
        <v>28527.279999999999</v>
      </c>
      <c r="I40" s="20">
        <f>SUM(F40:H40)</f>
        <v>107809.88</v>
      </c>
      <c r="J40" s="20">
        <v>43374.8</v>
      </c>
      <c r="K40" s="20">
        <v>26982.28</v>
      </c>
      <c r="L40" s="20">
        <v>26433.3</v>
      </c>
      <c r="M40" s="20">
        <f>SUM(J40:L40)</f>
        <v>96790.38</v>
      </c>
      <c r="N40" s="20">
        <f t="shared" si="18"/>
        <v>11019.5</v>
      </c>
      <c r="O40" s="128">
        <f t="shared" si="19"/>
        <v>0.11384912426214258</v>
      </c>
      <c r="Q40" s="20">
        <v>60294.98</v>
      </c>
      <c r="R40" s="20">
        <v>53415.58</v>
      </c>
      <c r="S40" s="20">
        <f t="shared" ref="S40:S52" si="21">Q40-R40</f>
        <v>6879.4000000000015</v>
      </c>
      <c r="T40" s="128">
        <f t="shared" si="20"/>
        <v>0.12879013950611415</v>
      </c>
      <c r="W40">
        <v>1</v>
      </c>
    </row>
    <row r="41" spans="1:23" ht="16.5" hidden="1" x14ac:dyDescent="0.3">
      <c r="A41" s="1"/>
      <c r="B41" s="1"/>
      <c r="C41" s="17" t="e" vm="88">
        <v>#VALUE!</v>
      </c>
      <c r="D41" s="1"/>
      <c r="E41" s="14" t="str" cm="1">
        <f t="array" ref="E41">_FV(C41,"name")</f>
        <v>STAFF MEALS BAR</v>
      </c>
      <c r="F41" s="19">
        <v>0</v>
      </c>
      <c r="G41" s="19">
        <v>0</v>
      </c>
      <c r="H41" s="19">
        <v>0</v>
      </c>
      <c r="I41" s="19">
        <f t="shared" si="16"/>
        <v>0</v>
      </c>
      <c r="J41" s="19">
        <v>0</v>
      </c>
      <c r="K41" s="19">
        <v>0</v>
      </c>
      <c r="L41" s="19">
        <v>0</v>
      </c>
      <c r="M41" s="19">
        <f t="shared" si="17"/>
        <v>0</v>
      </c>
      <c r="N41" s="19">
        <f t="shared" si="18"/>
        <v>0</v>
      </c>
      <c r="O41" s="127" t="str">
        <f t="shared" si="19"/>
        <v>-</v>
      </c>
      <c r="Q41" s="19">
        <v>0</v>
      </c>
      <c r="R41" s="19">
        <v>0</v>
      </c>
      <c r="S41" s="19">
        <f t="shared" si="21"/>
        <v>0</v>
      </c>
      <c r="T41" s="127" t="str">
        <f t="shared" si="20"/>
        <v>-</v>
      </c>
      <c r="W41" s="30">
        <f t="shared" ref="W41:W45" si="22">SUM(H41:L41)+SUM(Q41:R41)</f>
        <v>0</v>
      </c>
    </row>
    <row r="42" spans="1:23" ht="16.5" hidden="1" x14ac:dyDescent="0.3">
      <c r="A42" s="1"/>
      <c r="B42" s="1"/>
      <c r="C42" s="17" t="e" vm="89">
        <v>#VALUE!</v>
      </c>
      <c r="D42" s="1"/>
      <c r="E42" s="14" t="str" cm="1">
        <f t="array" ref="E42">_FV(C42,"name")</f>
        <v>STAFF EXP. BAR  NO GST</v>
      </c>
      <c r="F42" s="19">
        <v>0</v>
      </c>
      <c r="G42" s="19">
        <v>0</v>
      </c>
      <c r="H42" s="19">
        <v>0</v>
      </c>
      <c r="I42" s="19">
        <f t="shared" si="16"/>
        <v>0</v>
      </c>
      <c r="J42" s="19">
        <v>0</v>
      </c>
      <c r="K42" s="19">
        <v>0</v>
      </c>
      <c r="L42" s="19">
        <v>0</v>
      </c>
      <c r="M42" s="19">
        <f t="shared" si="17"/>
        <v>0</v>
      </c>
      <c r="N42" s="19">
        <f t="shared" si="18"/>
        <v>0</v>
      </c>
      <c r="O42" s="127" t="str">
        <f t="shared" si="19"/>
        <v>-</v>
      </c>
      <c r="Q42" s="19">
        <v>0</v>
      </c>
      <c r="R42" s="19">
        <v>0</v>
      </c>
      <c r="S42" s="19">
        <f t="shared" si="21"/>
        <v>0</v>
      </c>
      <c r="T42" s="127" t="str">
        <f t="shared" si="20"/>
        <v>-</v>
      </c>
      <c r="W42" s="30">
        <f t="shared" si="22"/>
        <v>0</v>
      </c>
    </row>
    <row r="43" spans="1:23" ht="16.5" hidden="1" x14ac:dyDescent="0.3">
      <c r="A43" s="1"/>
      <c r="B43" s="1"/>
      <c r="C43" s="17" t="e" vm="90">
        <v>#VALUE!</v>
      </c>
      <c r="D43" s="1"/>
      <c r="E43" s="14" t="str" cm="1">
        <f t="array" ref="E43">_FV(C43,"name")</f>
        <v>STAFF EXPENSES BAR</v>
      </c>
      <c r="F43" s="19">
        <v>0</v>
      </c>
      <c r="G43" s="19">
        <v>0</v>
      </c>
      <c r="H43" s="19">
        <v>0</v>
      </c>
      <c r="I43" s="19">
        <f t="shared" si="16"/>
        <v>0</v>
      </c>
      <c r="J43" s="19">
        <v>0</v>
      </c>
      <c r="K43" s="19">
        <v>0</v>
      </c>
      <c r="L43" s="19">
        <v>0</v>
      </c>
      <c r="M43" s="19">
        <f t="shared" si="17"/>
        <v>0</v>
      </c>
      <c r="N43" s="19">
        <f t="shared" si="18"/>
        <v>0</v>
      </c>
      <c r="O43" s="127" t="str">
        <f t="shared" si="19"/>
        <v>-</v>
      </c>
      <c r="Q43" s="19">
        <v>0</v>
      </c>
      <c r="R43" s="19">
        <v>0</v>
      </c>
      <c r="S43" s="19">
        <f t="shared" si="21"/>
        <v>0</v>
      </c>
      <c r="T43" s="127" t="str">
        <f t="shared" si="20"/>
        <v>-</v>
      </c>
      <c r="W43" s="30">
        <f t="shared" si="22"/>
        <v>0</v>
      </c>
    </row>
    <row r="44" spans="1:23" ht="16.5" hidden="1" x14ac:dyDescent="0.3">
      <c r="C44" s="17" t="e" vm="91">
        <v>#VALUE!</v>
      </c>
      <c r="E44" s="14" t="str" cm="1">
        <f t="array" ref="E44">_FV(C44,"name")</f>
        <v>STAFF TRAINING BAR NO GST</v>
      </c>
      <c r="F44" s="19">
        <v>0</v>
      </c>
      <c r="G44" s="19">
        <v>0</v>
      </c>
      <c r="H44" s="19">
        <v>0</v>
      </c>
      <c r="I44" s="19">
        <f t="shared" si="16"/>
        <v>0</v>
      </c>
      <c r="J44" s="19">
        <v>0</v>
      </c>
      <c r="K44" s="19">
        <v>0</v>
      </c>
      <c r="L44" s="19">
        <v>0</v>
      </c>
      <c r="M44" s="19">
        <f t="shared" si="17"/>
        <v>0</v>
      </c>
      <c r="N44" s="19">
        <f t="shared" si="18"/>
        <v>0</v>
      </c>
      <c r="O44" s="127" t="str">
        <f t="shared" si="19"/>
        <v>-</v>
      </c>
      <c r="Q44" s="19">
        <v>0</v>
      </c>
      <c r="R44" s="19">
        <v>0</v>
      </c>
      <c r="S44" s="19">
        <f t="shared" si="21"/>
        <v>0</v>
      </c>
      <c r="T44" s="127" t="str">
        <f t="shared" si="20"/>
        <v>-</v>
      </c>
      <c r="W44" s="30">
        <f t="shared" si="22"/>
        <v>0</v>
      </c>
    </row>
    <row r="45" spans="1:23" ht="16.5" hidden="1" x14ac:dyDescent="0.3">
      <c r="A45" s="1"/>
      <c r="B45" s="1"/>
      <c r="C45" s="17" t="e" vm="92">
        <v>#VALUE!</v>
      </c>
      <c r="D45" s="1"/>
      <c r="E45" s="14" t="str" cm="1">
        <f t="array" ref="E45">_FV(C45,"name")</f>
        <v>STAFF TRAINING &amp; SUBSIDIES BAR</v>
      </c>
      <c r="F45" s="19">
        <v>0</v>
      </c>
      <c r="G45" s="19">
        <v>0</v>
      </c>
      <c r="H45" s="19">
        <v>0</v>
      </c>
      <c r="I45" s="19">
        <f t="shared" si="16"/>
        <v>0</v>
      </c>
      <c r="J45" s="19">
        <v>0</v>
      </c>
      <c r="K45" s="19">
        <v>0</v>
      </c>
      <c r="L45" s="19">
        <v>0</v>
      </c>
      <c r="M45" s="19">
        <f t="shared" si="17"/>
        <v>0</v>
      </c>
      <c r="N45" s="19">
        <f t="shared" si="18"/>
        <v>0</v>
      </c>
      <c r="O45" s="127" t="str">
        <f t="shared" si="19"/>
        <v>-</v>
      </c>
      <c r="Q45" s="19">
        <v>0</v>
      </c>
      <c r="R45" s="19">
        <v>0</v>
      </c>
      <c r="S45" s="19">
        <f t="shared" si="21"/>
        <v>0</v>
      </c>
      <c r="T45" s="127" t="str">
        <f t="shared" si="20"/>
        <v>-</v>
      </c>
      <c r="W45" s="30">
        <f t="shared" si="22"/>
        <v>0</v>
      </c>
    </row>
    <row r="46" spans="1:23" ht="15.75" x14ac:dyDescent="0.3">
      <c r="A46" s="1"/>
      <c r="B46" s="1"/>
      <c r="C46" s="17" t="e" vm="49">
        <v>#VALUE!</v>
      </c>
      <c r="D46" s="1"/>
      <c r="E46" s="3" t="str" cm="1">
        <f t="array" ref="E46">_FV(C46,"name")</f>
        <v>BAR STAFF COSTS</v>
      </c>
      <c r="F46" s="20">
        <v>0</v>
      </c>
      <c r="G46" s="20">
        <v>0</v>
      </c>
      <c r="H46" s="20">
        <v>0</v>
      </c>
      <c r="I46" s="20">
        <f>SUM(F46:H46)</f>
        <v>0</v>
      </c>
      <c r="J46" s="20">
        <v>0</v>
      </c>
      <c r="K46" s="20">
        <v>0</v>
      </c>
      <c r="L46" s="20">
        <v>0</v>
      </c>
      <c r="M46" s="20">
        <f>SUM(J46:L46)</f>
        <v>0</v>
      </c>
      <c r="N46" s="20">
        <f t="shared" si="18"/>
        <v>0</v>
      </c>
      <c r="O46" s="128" t="str">
        <f t="shared" si="19"/>
        <v>-</v>
      </c>
      <c r="Q46" s="20">
        <v>0</v>
      </c>
      <c r="R46" s="20">
        <v>0</v>
      </c>
      <c r="S46" s="20">
        <f t="shared" si="21"/>
        <v>0</v>
      </c>
      <c r="T46" s="128" t="str">
        <f t="shared" si="20"/>
        <v>-</v>
      </c>
      <c r="W46">
        <v>1</v>
      </c>
    </row>
    <row r="47" spans="1:23" ht="16.5" x14ac:dyDescent="0.3">
      <c r="A47" s="1"/>
      <c r="B47" s="1"/>
      <c r="C47" s="17" t="e" vm="93">
        <v>#VALUE!</v>
      </c>
      <c r="D47" s="1"/>
      <c r="E47" s="14" t="str" cm="1">
        <f t="array" ref="E47">_FV(C47,"name")</f>
        <v>OPER SUPPLIES BAR</v>
      </c>
      <c r="F47" s="19">
        <v>1126.5999999999999</v>
      </c>
      <c r="G47" s="19">
        <v>1689.05</v>
      </c>
      <c r="H47" s="19">
        <v>1120.27</v>
      </c>
      <c r="I47" s="19">
        <f t="shared" si="16"/>
        <v>3935.9199999999996</v>
      </c>
      <c r="J47" s="19">
        <v>2236.92</v>
      </c>
      <c r="K47" s="19">
        <v>1463.33</v>
      </c>
      <c r="L47" s="19">
        <v>576.87</v>
      </c>
      <c r="M47" s="19">
        <f t="shared" si="17"/>
        <v>4277.12</v>
      </c>
      <c r="N47" s="19">
        <f t="shared" si="18"/>
        <v>-341.20000000000027</v>
      </c>
      <c r="O47" s="127">
        <f t="shared" si="19"/>
        <v>-7.9773305401765734E-2</v>
      </c>
      <c r="Q47" s="19">
        <v>2809.32</v>
      </c>
      <c r="R47" s="19">
        <v>2040.2</v>
      </c>
      <c r="S47" s="19">
        <f>Q47-R47</f>
        <v>769.12000000000012</v>
      </c>
      <c r="T47" s="127">
        <f t="shared" si="20"/>
        <v>0.37698264875992554</v>
      </c>
      <c r="W47" s="30">
        <f>SUM(H47:L47)+SUM(Q47:R47)</f>
        <v>14182.83</v>
      </c>
    </row>
    <row r="48" spans="1:23" ht="16.5" x14ac:dyDescent="0.3">
      <c r="A48" s="1"/>
      <c r="B48" s="1"/>
      <c r="C48" s="17" t="e" vm="94">
        <v>#VALUE!</v>
      </c>
      <c r="D48" s="1"/>
      <c r="E48" s="14" t="str" cm="1">
        <f t="array" ref="E48">_FV(C48,"name")</f>
        <v>REPAIRS &amp; MAINT BAR</v>
      </c>
      <c r="F48" s="19">
        <v>180</v>
      </c>
      <c r="G48" s="19">
        <v>0</v>
      </c>
      <c r="H48" s="19">
        <v>790.18</v>
      </c>
      <c r="I48" s="19">
        <f t="shared" si="16"/>
        <v>970.18</v>
      </c>
      <c r="J48" s="19">
        <v>0</v>
      </c>
      <c r="K48" s="19">
        <v>324.5</v>
      </c>
      <c r="L48" s="19">
        <v>335.45</v>
      </c>
      <c r="M48" s="19">
        <f t="shared" si="17"/>
        <v>659.95</v>
      </c>
      <c r="N48" s="19">
        <f t="shared" si="18"/>
        <v>310.2299999999999</v>
      </c>
      <c r="O48" s="127">
        <f t="shared" si="19"/>
        <v>0.47008106674748068</v>
      </c>
      <c r="Q48" s="19">
        <v>790.18</v>
      </c>
      <c r="R48" s="19">
        <v>659.95</v>
      </c>
      <c r="S48" s="19">
        <f>Q48-R48</f>
        <v>130.2299999999999</v>
      </c>
      <c r="T48" s="127">
        <f t="shared" si="20"/>
        <v>0.19733313129782543</v>
      </c>
      <c r="W48" s="30">
        <f>SUM(H48:L48)+SUM(Q48:R48)</f>
        <v>3870.4399999999996</v>
      </c>
    </row>
    <row r="49" spans="1:23" ht="16.5" hidden="1" x14ac:dyDescent="0.3">
      <c r="A49" s="1"/>
      <c r="B49" s="1"/>
      <c r="C49" s="17" t="e" vm="95">
        <v>#VALUE!</v>
      </c>
      <c r="D49" s="1"/>
      <c r="E49" s="14" t="str" cm="1">
        <f t="array" ref="E49">_FV(C49,"name")</f>
        <v>OPER SUPPLIES BAR NO GST</v>
      </c>
      <c r="F49" s="19">
        <v>0</v>
      </c>
      <c r="G49" s="19">
        <v>0</v>
      </c>
      <c r="H49" s="19">
        <v>0</v>
      </c>
      <c r="I49" s="19">
        <f t="shared" si="16"/>
        <v>0</v>
      </c>
      <c r="J49" s="19">
        <v>0</v>
      </c>
      <c r="K49" s="19">
        <v>0</v>
      </c>
      <c r="L49" s="19">
        <v>0</v>
      </c>
      <c r="M49" s="19">
        <f t="shared" si="17"/>
        <v>0</v>
      </c>
      <c r="N49" s="19">
        <f t="shared" si="18"/>
        <v>0</v>
      </c>
      <c r="O49" s="127" t="str">
        <f t="shared" si="19"/>
        <v>-</v>
      </c>
      <c r="Q49" s="19">
        <v>0</v>
      </c>
      <c r="R49" s="19">
        <v>0</v>
      </c>
      <c r="S49" s="19">
        <f>Q49-R49</f>
        <v>0</v>
      </c>
      <c r="T49" s="127" t="str">
        <f t="shared" si="20"/>
        <v>-</v>
      </c>
      <c r="W49" s="30">
        <f>SUM(H49:L49)+SUM(Q49:R49)</f>
        <v>0</v>
      </c>
    </row>
    <row r="50" spans="1:23" ht="15.75" x14ac:dyDescent="0.3">
      <c r="A50" s="1"/>
      <c r="B50" s="1"/>
      <c r="C50" s="17" t="e" vm="50">
        <v>#VALUE!</v>
      </c>
      <c r="D50" s="1"/>
      <c r="E50" s="3" t="str" cm="1">
        <f t="array" ref="E50">_FV(C50,"name")</f>
        <v>BAR DIRECT COSTS</v>
      </c>
      <c r="F50" s="20">
        <v>48821.5</v>
      </c>
      <c r="G50" s="20">
        <v>33456.75</v>
      </c>
      <c r="H50" s="20">
        <v>30437.73</v>
      </c>
      <c r="I50" s="20">
        <f>SUM(F50:H50)</f>
        <v>112715.98</v>
      </c>
      <c r="J50" s="20">
        <v>45611.72</v>
      </c>
      <c r="K50" s="20">
        <v>28770.11</v>
      </c>
      <c r="L50" s="20">
        <v>27345.62</v>
      </c>
      <c r="M50" s="20">
        <f>SUM(J50:L50)</f>
        <v>101727.45</v>
      </c>
      <c r="N50" s="20">
        <f t="shared" si="18"/>
        <v>10988.529999999999</v>
      </c>
      <c r="O50" s="128">
        <f t="shared" si="19"/>
        <v>0.10801932025230161</v>
      </c>
      <c r="Q50" s="20">
        <v>63894.48</v>
      </c>
      <c r="R50" s="20">
        <v>56115.73</v>
      </c>
      <c r="S50" s="20">
        <f t="shared" si="21"/>
        <v>7778.75</v>
      </c>
      <c r="T50" s="128">
        <f t="shared" si="20"/>
        <v>0.13861977737792949</v>
      </c>
      <c r="W50">
        <v>1</v>
      </c>
    </row>
    <row r="51" spans="1:23" ht="16.5" thickBot="1" x14ac:dyDescent="0.35">
      <c r="C51" s="17" t="e" vm="51">
        <v>#VALUE!</v>
      </c>
      <c r="E51" s="4" t="str" cm="1">
        <f t="array" ref="E51">_FV(C51,"name")</f>
        <v>BAR CONTRIBUTION</v>
      </c>
      <c r="F51" s="25">
        <v>37684.019999999997</v>
      </c>
      <c r="G51" s="25">
        <v>36231.360000000001</v>
      </c>
      <c r="H51" s="25">
        <v>48979.53</v>
      </c>
      <c r="I51" s="25">
        <f>SUM(F51:H51)</f>
        <v>122894.91</v>
      </c>
      <c r="J51" s="25">
        <v>49852.25</v>
      </c>
      <c r="K51" s="25">
        <v>31582.9</v>
      </c>
      <c r="L51" s="25">
        <v>38836.730000000003</v>
      </c>
      <c r="M51" s="25">
        <f>SUM(J51:L51)</f>
        <v>120271.88</v>
      </c>
      <c r="N51" s="25">
        <f t="shared" si="18"/>
        <v>2623.0299999999988</v>
      </c>
      <c r="O51" s="33">
        <f t="shared" si="19"/>
        <v>2.1809171021522227E-2</v>
      </c>
      <c r="Q51" s="25">
        <v>85210.89</v>
      </c>
      <c r="R51" s="25">
        <v>70419.63</v>
      </c>
      <c r="S51" s="25">
        <f t="shared" si="21"/>
        <v>14791.259999999995</v>
      </c>
      <c r="T51" s="33">
        <f t="shared" si="20"/>
        <v>0.21004455717816173</v>
      </c>
      <c r="W51">
        <v>1</v>
      </c>
    </row>
    <row r="52" spans="1:23" ht="16.5" thickBot="1" x14ac:dyDescent="0.35">
      <c r="E52" s="4" t="s">
        <v>13</v>
      </c>
      <c r="F52" s="24">
        <f t="shared" ref="F52:G52" si="23">F51/F20</f>
        <v>0.27727997057967185</v>
      </c>
      <c r="G52" s="24">
        <f t="shared" si="23"/>
        <v>0.30093131548311991</v>
      </c>
      <c r="H52" s="24">
        <f>H51/H20</f>
        <v>0.44034163214758509</v>
      </c>
      <c r="I52" s="24">
        <f>I51/I20</f>
        <v>0.334376782657136</v>
      </c>
      <c r="J52" s="24">
        <f t="shared" ref="J52:L52" si="24">J51/J20</f>
        <v>0.35805997567887732</v>
      </c>
      <c r="K52" s="24">
        <f t="shared" si="24"/>
        <v>0.25269049057298187</v>
      </c>
      <c r="L52" s="24">
        <f t="shared" si="24"/>
        <v>0.33948626787424629</v>
      </c>
      <c r="M52" s="24">
        <f>M51/M20</f>
        <v>0.31766375129485502</v>
      </c>
      <c r="N52" s="24">
        <f t="shared" si="18"/>
        <v>1.6713031362280972E-2</v>
      </c>
      <c r="O52" s="33">
        <f t="shared" si="19"/>
        <v>5.2612333935350281E-2</v>
      </c>
      <c r="Q52" s="24">
        <f>Q51/Q20</f>
        <v>0.36787789085603095</v>
      </c>
      <c r="R52" s="24">
        <f t="shared" ref="R52" si="25">R51/R20</f>
        <v>0.29416889602495194</v>
      </c>
      <c r="S52" s="24">
        <f t="shared" si="21"/>
        <v>7.3708994831079011E-2</v>
      </c>
      <c r="T52" s="33">
        <f t="shared" si="20"/>
        <v>0.25056692202029029</v>
      </c>
      <c r="W52">
        <v>1</v>
      </c>
    </row>
    <row r="53" spans="1:23" ht="16.5" thickBot="1" x14ac:dyDescent="0.35">
      <c r="E53" s="2" t="s">
        <v>16</v>
      </c>
      <c r="F53" s="13"/>
      <c r="G53" s="13"/>
      <c r="H53" s="13"/>
      <c r="I53" s="13"/>
      <c r="J53" s="13"/>
      <c r="K53" s="13"/>
      <c r="L53" s="13"/>
      <c r="M53" s="13"/>
      <c r="N53" s="13"/>
      <c r="O53" s="32"/>
      <c r="Q53" s="13"/>
      <c r="R53" s="13"/>
      <c r="S53" s="13"/>
      <c r="T53" s="32"/>
      <c r="W53">
        <v>1</v>
      </c>
    </row>
    <row r="54" spans="1:23" x14ac:dyDescent="0.25">
      <c r="C54" s="17" t="e" vm="53">
        <v>#VALUE!</v>
      </c>
      <c r="W54">
        <v>1</v>
      </c>
    </row>
    <row r="55" spans="1:23" ht="15.75" x14ac:dyDescent="0.3">
      <c r="C55" s="17" t="e" vm="96">
        <v>#VALUE!</v>
      </c>
      <c r="E55" s="14" t="str" cm="1">
        <f t="array" ref="E55">_FV(C55,"name")</f>
        <v>SALES POKER MACHINES</v>
      </c>
      <c r="F55" s="19">
        <v>254208.91</v>
      </c>
      <c r="G55" s="19">
        <v>229466.09</v>
      </c>
      <c r="H55" s="19">
        <v>150323.96</v>
      </c>
      <c r="I55" s="19">
        <f t="shared" ref="I55" si="26">SUM(F55:H55)</f>
        <v>633998.96</v>
      </c>
      <c r="J55" s="19">
        <v>236795.11</v>
      </c>
      <c r="K55" s="19">
        <v>237001.51</v>
      </c>
      <c r="L55" s="19">
        <v>225425.81</v>
      </c>
      <c r="M55" s="19">
        <f t="shared" ref="M55" si="27">SUM(J55:L55)</f>
        <v>699222.42999999993</v>
      </c>
      <c r="N55" s="19">
        <f>I55-M55</f>
        <v>-65223.469999999972</v>
      </c>
      <c r="O55" s="31">
        <f>N55/M55</f>
        <v>-9.3280002473604823E-2</v>
      </c>
      <c r="Q55" s="19">
        <v>379790.05</v>
      </c>
      <c r="R55" s="19">
        <v>462427.32</v>
      </c>
      <c r="S55" s="19">
        <f t="shared" ref="S55:S56" si="28">Q55-R55</f>
        <v>-82637.270000000019</v>
      </c>
      <c r="T55" s="31">
        <f t="shared" ref="T55" si="29">S55/R55</f>
        <v>-0.17870326087135166</v>
      </c>
      <c r="W55" s="30">
        <f t="shared" ref="W55" si="30">SUM(H55:L55)+SUM(Q55:R55)</f>
        <v>2325762.7200000002</v>
      </c>
    </row>
    <row r="56" spans="1:23" ht="15.75" x14ac:dyDescent="0.3">
      <c r="C56" s="17" t="e" vm="35">
        <v>#VALUE!</v>
      </c>
      <c r="E56" s="3" t="str" cm="1">
        <f t="array" ref="E56">_FV(C56,"name")</f>
        <v>POKER MACHINE INCOME</v>
      </c>
      <c r="F56" s="20">
        <v>254208.91</v>
      </c>
      <c r="G56" s="20">
        <v>229466.09</v>
      </c>
      <c r="H56" s="20">
        <v>150323.96</v>
      </c>
      <c r="I56" s="20">
        <f>SUM(F56:H56)</f>
        <v>633998.96</v>
      </c>
      <c r="J56" s="20">
        <v>236795.11</v>
      </c>
      <c r="K56" s="20">
        <v>237001.51</v>
      </c>
      <c r="L56" s="20">
        <v>225425.81</v>
      </c>
      <c r="M56" s="20">
        <f>SUM(J56:L56)</f>
        <v>699222.42999999993</v>
      </c>
      <c r="N56" s="20">
        <f>I56-M56</f>
        <v>-65223.469999999972</v>
      </c>
      <c r="O56" s="128">
        <f>IFERROR(N56/M56,"-")</f>
        <v>-9.3280002473604823E-2</v>
      </c>
      <c r="Q56" s="20">
        <v>379790.05</v>
      </c>
      <c r="R56" s="20">
        <v>462427.32</v>
      </c>
      <c r="S56" s="20">
        <f t="shared" si="28"/>
        <v>-82637.270000000019</v>
      </c>
      <c r="T56" s="128">
        <f t="shared" ref="T56" si="31">IFERROR(S56/R56,"-")</f>
        <v>-0.17870326087135166</v>
      </c>
      <c r="W56">
        <v>1</v>
      </c>
    </row>
    <row r="57" spans="1:23" ht="16.5" thickBot="1" x14ac:dyDescent="0.35">
      <c r="E57" s="2" t="s">
        <v>17</v>
      </c>
      <c r="F57" s="13"/>
      <c r="G57" s="13"/>
      <c r="H57" s="13"/>
      <c r="I57" s="13"/>
      <c r="J57" s="13"/>
      <c r="K57" s="13"/>
      <c r="L57" s="13"/>
      <c r="M57" s="13"/>
      <c r="N57" s="13"/>
      <c r="O57" s="32"/>
      <c r="Q57" s="13"/>
      <c r="R57" s="13"/>
      <c r="S57" s="13"/>
      <c r="T57" s="32"/>
      <c r="W57">
        <v>1</v>
      </c>
    </row>
    <row r="58" spans="1:23" ht="16.5" x14ac:dyDescent="0.3">
      <c r="C58" s="17" t="e" vm="97">
        <v>#VALUE!</v>
      </c>
      <c r="E58" s="14" t="str" cm="1">
        <f t="array" ref="E58">_FV(C58,"name")</f>
        <v>POKER MACHINE TAX</v>
      </c>
      <c r="F58" s="19">
        <v>41666</v>
      </c>
      <c r="G58" s="19">
        <v>36231</v>
      </c>
      <c r="H58" s="19">
        <v>21624</v>
      </c>
      <c r="I58" s="19">
        <f t="shared" ref="I58:I74" si="32">SUM(F58:H58)</f>
        <v>99521</v>
      </c>
      <c r="J58" s="19">
        <v>38499</v>
      </c>
      <c r="K58" s="19">
        <v>41534.559999999998</v>
      </c>
      <c r="L58" s="19">
        <v>35725</v>
      </c>
      <c r="M58" s="19">
        <f t="shared" ref="M58:M74" si="33">SUM(J58:L58)</f>
        <v>115758.56</v>
      </c>
      <c r="N58" s="19">
        <f t="shared" ref="N58:N76" si="34">I58-M58</f>
        <v>-16237.559999999998</v>
      </c>
      <c r="O58" s="127">
        <f t="shared" ref="O58:O76" si="35">IFERROR(N58/M58,"-")</f>
        <v>-0.14027092251320333</v>
      </c>
      <c r="Q58" s="19">
        <v>57855</v>
      </c>
      <c r="R58" s="19">
        <v>77259.56</v>
      </c>
      <c r="S58" s="19">
        <f t="shared" ref="S58:S76" si="36">Q58-R58</f>
        <v>-19404.559999999998</v>
      </c>
      <c r="T58" s="127">
        <f t="shared" ref="T58:T76" si="37">IFERROR(S58/R58,"-")</f>
        <v>-0.25116063306599207</v>
      </c>
      <c r="W58" s="30">
        <f t="shared" ref="W58" si="38">SUM(H58:L58)+SUM(Q58:R58)</f>
        <v>372018.12</v>
      </c>
    </row>
    <row r="59" spans="1:23" ht="16.5" x14ac:dyDescent="0.3">
      <c r="C59" s="17" t="e" vm="98">
        <v>#VALUE!</v>
      </c>
      <c r="E59" s="14" t="str" cm="1">
        <f t="array" ref="E59">_FV(C59,"name")</f>
        <v>WAGES POKER MACHINES</v>
      </c>
      <c r="F59" s="19">
        <v>21703.3</v>
      </c>
      <c r="G59" s="19">
        <v>16177.04</v>
      </c>
      <c r="H59" s="19">
        <v>17649.419999999998</v>
      </c>
      <c r="I59" s="19">
        <f t="shared" si="32"/>
        <v>55529.759999999995</v>
      </c>
      <c r="J59" s="19">
        <v>21692.26</v>
      </c>
      <c r="K59" s="19">
        <v>17567.2</v>
      </c>
      <c r="L59" s="19">
        <v>17314.849999999999</v>
      </c>
      <c r="M59" s="19">
        <f t="shared" si="33"/>
        <v>56574.31</v>
      </c>
      <c r="N59" s="19">
        <f t="shared" si="34"/>
        <v>-1044.5500000000029</v>
      </c>
      <c r="O59" s="127">
        <f t="shared" si="35"/>
        <v>-1.8463327259316164E-2</v>
      </c>
      <c r="Q59" s="19">
        <v>33826.46</v>
      </c>
      <c r="R59" s="19">
        <v>34882.050000000003</v>
      </c>
      <c r="S59" s="19">
        <f t="shared" ref="S59:S74" si="39">Q59-R59</f>
        <v>-1055.5900000000038</v>
      </c>
      <c r="T59" s="127">
        <f t="shared" si="37"/>
        <v>-3.0261696201914844E-2</v>
      </c>
      <c r="W59" s="30">
        <f t="shared" ref="W59:W74" si="40">SUM(H59:L59)+SUM(Q59:R59)</f>
        <v>198462</v>
      </c>
    </row>
    <row r="60" spans="1:23" ht="16.5" x14ac:dyDescent="0.3">
      <c r="C60" s="17" t="e" vm="99">
        <v>#VALUE!</v>
      </c>
      <c r="E60" s="14" t="str" cm="1">
        <f t="array" ref="E60">_FV(C60,"name")</f>
        <v>REPAIRS &amp; MAINT P.MACH RE</v>
      </c>
      <c r="F60" s="19">
        <v>8209.07</v>
      </c>
      <c r="G60" s="19">
        <v>8129.16</v>
      </c>
      <c r="H60" s="19">
        <v>8001.34</v>
      </c>
      <c r="I60" s="19">
        <f t="shared" si="32"/>
        <v>24339.57</v>
      </c>
      <c r="J60" s="19">
        <v>11953.07</v>
      </c>
      <c r="K60" s="19">
        <v>9036.43</v>
      </c>
      <c r="L60" s="19">
        <v>12328.03</v>
      </c>
      <c r="M60" s="19">
        <f t="shared" si="33"/>
        <v>33317.53</v>
      </c>
      <c r="N60" s="19">
        <f t="shared" si="34"/>
        <v>-8977.9599999999991</v>
      </c>
      <c r="O60" s="127">
        <f t="shared" si="35"/>
        <v>-0.26946655409329562</v>
      </c>
      <c r="Q60" s="19">
        <v>16130.5</v>
      </c>
      <c r="R60" s="19">
        <v>21364.46</v>
      </c>
      <c r="S60" s="19">
        <f t="shared" si="39"/>
        <v>-5233.9599999999991</v>
      </c>
      <c r="T60" s="127">
        <f t="shared" si="37"/>
        <v>-0.24498442740888368</v>
      </c>
      <c r="W60" s="30">
        <f t="shared" si="40"/>
        <v>103153.4</v>
      </c>
    </row>
    <row r="61" spans="1:23" ht="16.5" x14ac:dyDescent="0.3">
      <c r="C61" s="17" t="e" vm="100">
        <v>#VALUE!</v>
      </c>
      <c r="E61" s="14" t="str" cm="1">
        <f t="array" ref="E61">_FV(C61,"name")</f>
        <v>MONITORING FEES</v>
      </c>
      <c r="F61" s="19">
        <v>3579.21</v>
      </c>
      <c r="G61" s="19">
        <v>3567.85</v>
      </c>
      <c r="H61" s="19">
        <v>3567.85</v>
      </c>
      <c r="I61" s="19">
        <f t="shared" si="32"/>
        <v>10714.91</v>
      </c>
      <c r="J61" s="19">
        <v>3439.3</v>
      </c>
      <c r="K61" s="19">
        <v>3441.04</v>
      </c>
      <c r="L61" s="19">
        <v>3439.3</v>
      </c>
      <c r="M61" s="19">
        <f t="shared" si="33"/>
        <v>10319.64</v>
      </c>
      <c r="N61" s="19">
        <f t="shared" si="34"/>
        <v>395.27000000000044</v>
      </c>
      <c r="O61" s="127">
        <f t="shared" si="35"/>
        <v>3.8302692729591387E-2</v>
      </c>
      <c r="Q61" s="19">
        <v>7135.7</v>
      </c>
      <c r="R61" s="19">
        <v>6880.34</v>
      </c>
      <c r="S61" s="19">
        <f t="shared" si="39"/>
        <v>255.35999999999967</v>
      </c>
      <c r="T61" s="127">
        <f t="shared" si="37"/>
        <v>3.7114444925686767E-2</v>
      </c>
      <c r="W61" s="30">
        <f t="shared" si="40"/>
        <v>38618.44</v>
      </c>
    </row>
    <row r="62" spans="1:23" ht="16.5" x14ac:dyDescent="0.3">
      <c r="C62" s="17" t="e" vm="101">
        <v>#VALUE!</v>
      </c>
      <c r="E62" s="14" t="str" cm="1">
        <f t="array" ref="E62">_FV(C62,"name")</f>
        <v>PROMOS P. MACH</v>
      </c>
      <c r="F62" s="19">
        <v>3908.12</v>
      </c>
      <c r="G62" s="19">
        <v>4496.34</v>
      </c>
      <c r="H62" s="19">
        <v>12641.39</v>
      </c>
      <c r="I62" s="19">
        <f t="shared" si="32"/>
        <v>21045.85</v>
      </c>
      <c r="J62" s="19">
        <v>4979.62</v>
      </c>
      <c r="K62" s="19">
        <v>-591.46</v>
      </c>
      <c r="L62" s="19">
        <v>17142.650000000001</v>
      </c>
      <c r="M62" s="19">
        <f t="shared" si="33"/>
        <v>21530.81</v>
      </c>
      <c r="N62" s="19">
        <f t="shared" si="34"/>
        <v>-484.96000000000276</v>
      </c>
      <c r="O62" s="127">
        <f t="shared" si="35"/>
        <v>-2.2524001651586852E-2</v>
      </c>
      <c r="Q62" s="19">
        <v>17137.73</v>
      </c>
      <c r="R62" s="19">
        <v>16551.189999999999</v>
      </c>
      <c r="S62" s="19">
        <f t="shared" si="39"/>
        <v>586.54000000000087</v>
      </c>
      <c r="T62" s="127">
        <f t="shared" si="37"/>
        <v>3.5437935278369768E-2</v>
      </c>
      <c r="W62" s="30">
        <f t="shared" si="40"/>
        <v>88906.97</v>
      </c>
    </row>
    <row r="63" spans="1:23" ht="16.5" x14ac:dyDescent="0.3">
      <c r="C63" s="17" t="e" vm="102">
        <v>#VALUE!</v>
      </c>
      <c r="E63" s="14" t="str" cm="1">
        <f t="array" ref="E63">_FV(C63,"name")</f>
        <v>SUPERANNUATION P/MACH</v>
      </c>
      <c r="F63" s="19">
        <v>2879.32</v>
      </c>
      <c r="G63" s="19">
        <v>2077.9</v>
      </c>
      <c r="H63" s="19">
        <v>2794.72</v>
      </c>
      <c r="I63" s="19">
        <f t="shared" si="32"/>
        <v>7751.9400000000005</v>
      </c>
      <c r="J63" s="19">
        <v>2267.25</v>
      </c>
      <c r="K63" s="19">
        <v>1889.15</v>
      </c>
      <c r="L63" s="19">
        <v>1874.56</v>
      </c>
      <c r="M63" s="19">
        <f t="shared" si="33"/>
        <v>6030.9599999999991</v>
      </c>
      <c r="N63" s="19">
        <f t="shared" si="34"/>
        <v>1720.9800000000014</v>
      </c>
      <c r="O63" s="127">
        <f t="shared" si="35"/>
        <v>0.28535755501611709</v>
      </c>
      <c r="Q63" s="19">
        <v>4872.62</v>
      </c>
      <c r="R63" s="19">
        <v>3763.71</v>
      </c>
      <c r="S63" s="19">
        <f t="shared" si="39"/>
        <v>1108.9099999999999</v>
      </c>
      <c r="T63" s="127">
        <f t="shared" si="37"/>
        <v>0.29463215816308902</v>
      </c>
      <c r="W63" s="30">
        <f t="shared" si="40"/>
        <v>25213.949999999997</v>
      </c>
    </row>
    <row r="64" spans="1:23" ht="16.5" x14ac:dyDescent="0.3">
      <c r="C64" s="17" t="e" vm="103">
        <v>#VALUE!</v>
      </c>
      <c r="E64" s="14" t="str" cm="1">
        <f t="array" ref="E64">_FV(C64,"name")</f>
        <v>OPER SUPPLIES PM</v>
      </c>
      <c r="F64" s="19">
        <v>0</v>
      </c>
      <c r="G64" s="19">
        <v>0</v>
      </c>
      <c r="H64" s="19">
        <v>0</v>
      </c>
      <c r="I64" s="19">
        <f t="shared" si="32"/>
        <v>0</v>
      </c>
      <c r="J64" s="19">
        <v>1075.6099999999999</v>
      </c>
      <c r="K64" s="19">
        <v>343.8</v>
      </c>
      <c r="L64" s="19">
        <v>343.8</v>
      </c>
      <c r="M64" s="19">
        <f t="shared" si="33"/>
        <v>1763.2099999999998</v>
      </c>
      <c r="N64" s="19">
        <f t="shared" si="34"/>
        <v>-1763.2099999999998</v>
      </c>
      <c r="O64" s="127">
        <f t="shared" si="35"/>
        <v>-1</v>
      </c>
      <c r="Q64" s="19">
        <v>0</v>
      </c>
      <c r="R64" s="19">
        <v>687.6</v>
      </c>
      <c r="S64" s="19">
        <f t="shared" si="39"/>
        <v>-687.6</v>
      </c>
      <c r="T64" s="127">
        <f t="shared" si="37"/>
        <v>-1</v>
      </c>
      <c r="W64" s="30">
        <f t="shared" si="40"/>
        <v>2450.81</v>
      </c>
    </row>
    <row r="65" spans="3:23" ht="16.5" hidden="1" x14ac:dyDescent="0.3">
      <c r="C65" s="17" t="e" vm="104">
        <v>#VALUE!</v>
      </c>
      <c r="E65" s="14" t="str" cm="1">
        <f t="array" ref="E65">_FV(C65,"name")</f>
        <v>STAFF EXPENSES P.MACH</v>
      </c>
      <c r="F65" s="19">
        <v>0</v>
      </c>
      <c r="G65" s="19">
        <v>0</v>
      </c>
      <c r="H65" s="19">
        <v>0</v>
      </c>
      <c r="I65" s="19">
        <f t="shared" si="32"/>
        <v>0</v>
      </c>
      <c r="J65" s="19">
        <v>0</v>
      </c>
      <c r="K65" s="19">
        <v>0</v>
      </c>
      <c r="L65" s="19">
        <v>0</v>
      </c>
      <c r="M65" s="19">
        <f t="shared" si="33"/>
        <v>0</v>
      </c>
      <c r="N65" s="19">
        <f t="shared" si="34"/>
        <v>0</v>
      </c>
      <c r="O65" s="127" t="str">
        <f t="shared" si="35"/>
        <v>-</v>
      </c>
      <c r="Q65" s="19">
        <v>0</v>
      </c>
      <c r="R65" s="19">
        <v>0</v>
      </c>
      <c r="S65" s="19">
        <f t="shared" si="39"/>
        <v>0</v>
      </c>
      <c r="T65" s="127" t="str">
        <f t="shared" si="37"/>
        <v>-</v>
      </c>
      <c r="W65" s="30">
        <f t="shared" si="40"/>
        <v>0</v>
      </c>
    </row>
    <row r="66" spans="3:23" ht="16.5" hidden="1" x14ac:dyDescent="0.3">
      <c r="C66" s="17" t="e" vm="105">
        <v>#VALUE!</v>
      </c>
      <c r="E66" s="14" t="str" cm="1">
        <f t="array" ref="E66">_FV(C66,"name")</f>
        <v>STAFF DRINKS P.MACH</v>
      </c>
      <c r="F66" s="19">
        <v>0</v>
      </c>
      <c r="G66" s="19">
        <v>0</v>
      </c>
      <c r="H66" s="19">
        <v>0</v>
      </c>
      <c r="I66" s="19">
        <f t="shared" si="32"/>
        <v>0</v>
      </c>
      <c r="J66" s="19">
        <v>0</v>
      </c>
      <c r="K66" s="19">
        <v>0</v>
      </c>
      <c r="L66" s="19">
        <v>0</v>
      </c>
      <c r="M66" s="19">
        <f t="shared" si="33"/>
        <v>0</v>
      </c>
      <c r="N66" s="19">
        <f t="shared" si="34"/>
        <v>0</v>
      </c>
      <c r="O66" s="127" t="str">
        <f t="shared" si="35"/>
        <v>-</v>
      </c>
      <c r="Q66" s="19">
        <v>0</v>
      </c>
      <c r="R66" s="19">
        <v>0</v>
      </c>
      <c r="S66" s="19">
        <f t="shared" si="39"/>
        <v>0</v>
      </c>
      <c r="T66" s="127" t="str">
        <f t="shared" si="37"/>
        <v>-</v>
      </c>
      <c r="W66" s="30">
        <f t="shared" si="40"/>
        <v>0</v>
      </c>
    </row>
    <row r="67" spans="3:23" ht="16.5" hidden="1" x14ac:dyDescent="0.3">
      <c r="C67" s="17" t="e" vm="106">
        <v>#VALUE!</v>
      </c>
      <c r="E67" s="14" t="str" cm="1">
        <f t="array" ref="E67">_FV(C67,"name")</f>
        <v>PROMOS PM CASH NO GST</v>
      </c>
      <c r="F67" s="19">
        <v>0</v>
      </c>
      <c r="G67" s="19">
        <v>0</v>
      </c>
      <c r="H67" s="19">
        <v>0</v>
      </c>
      <c r="I67" s="19">
        <f t="shared" si="32"/>
        <v>0</v>
      </c>
      <c r="J67" s="19">
        <v>0</v>
      </c>
      <c r="K67" s="19">
        <v>0</v>
      </c>
      <c r="L67" s="19">
        <v>0</v>
      </c>
      <c r="M67" s="19">
        <f t="shared" si="33"/>
        <v>0</v>
      </c>
      <c r="N67" s="19">
        <f t="shared" si="34"/>
        <v>0</v>
      </c>
      <c r="O67" s="127" t="str">
        <f t="shared" si="35"/>
        <v>-</v>
      </c>
      <c r="Q67" s="19">
        <v>0</v>
      </c>
      <c r="R67" s="19">
        <v>0</v>
      </c>
      <c r="S67" s="19">
        <f t="shared" si="39"/>
        <v>0</v>
      </c>
      <c r="T67" s="127" t="str">
        <f t="shared" si="37"/>
        <v>-</v>
      </c>
      <c r="W67" s="30">
        <f t="shared" si="40"/>
        <v>0</v>
      </c>
    </row>
    <row r="68" spans="3:23" ht="16.5" hidden="1" x14ac:dyDescent="0.3">
      <c r="C68" s="17" t="e" vm="107">
        <v>#VALUE!</v>
      </c>
      <c r="E68" s="14" t="str" cm="1">
        <f t="array" ref="E68">_FV(C68,"name")</f>
        <v>OPER SUPP P.M. RENTALS PM</v>
      </c>
      <c r="F68" s="19">
        <v>0</v>
      </c>
      <c r="G68" s="19">
        <v>0</v>
      </c>
      <c r="H68" s="19">
        <v>0</v>
      </c>
      <c r="I68" s="19">
        <f t="shared" si="32"/>
        <v>0</v>
      </c>
      <c r="J68" s="19">
        <v>0</v>
      </c>
      <c r="K68" s="19">
        <v>0</v>
      </c>
      <c r="L68" s="19">
        <v>0</v>
      </c>
      <c r="M68" s="19">
        <f t="shared" si="33"/>
        <v>0</v>
      </c>
      <c r="N68" s="19">
        <f t="shared" si="34"/>
        <v>0</v>
      </c>
      <c r="O68" s="127" t="str">
        <f t="shared" si="35"/>
        <v>-</v>
      </c>
      <c r="Q68" s="19">
        <v>0</v>
      </c>
      <c r="R68" s="19">
        <v>0</v>
      </c>
      <c r="S68" s="19">
        <f t="shared" si="39"/>
        <v>0</v>
      </c>
      <c r="T68" s="127" t="str">
        <f t="shared" si="37"/>
        <v>-</v>
      </c>
      <c r="W68" s="30">
        <f t="shared" si="40"/>
        <v>0</v>
      </c>
    </row>
    <row r="69" spans="3:23" ht="16.5" hidden="1" x14ac:dyDescent="0.3">
      <c r="C69" s="17" t="e" vm="108">
        <v>#VALUE!</v>
      </c>
      <c r="E69" s="14" t="str" cm="1">
        <f t="array" ref="E69">_FV(C69,"name")</f>
        <v>STAFF TR.&amp; SUBSID P.M</v>
      </c>
      <c r="F69" s="19">
        <v>0</v>
      </c>
      <c r="G69" s="19">
        <v>0</v>
      </c>
      <c r="H69" s="19">
        <v>0</v>
      </c>
      <c r="I69" s="19">
        <f t="shared" si="32"/>
        <v>0</v>
      </c>
      <c r="J69" s="19">
        <v>0</v>
      </c>
      <c r="K69" s="19">
        <v>0</v>
      </c>
      <c r="L69" s="19">
        <v>0</v>
      </c>
      <c r="M69" s="19">
        <f t="shared" si="33"/>
        <v>0</v>
      </c>
      <c r="N69" s="19">
        <f t="shared" si="34"/>
        <v>0</v>
      </c>
      <c r="O69" s="127" t="str">
        <f t="shared" si="35"/>
        <v>-</v>
      </c>
      <c r="Q69" s="19">
        <v>0</v>
      </c>
      <c r="R69" s="19">
        <v>0</v>
      </c>
      <c r="S69" s="19">
        <f t="shared" si="39"/>
        <v>0</v>
      </c>
      <c r="T69" s="127" t="str">
        <f t="shared" si="37"/>
        <v>-</v>
      </c>
      <c r="W69" s="30">
        <f t="shared" si="40"/>
        <v>0</v>
      </c>
    </row>
    <row r="70" spans="3:23" ht="16.5" hidden="1" x14ac:dyDescent="0.3">
      <c r="C70" s="17" t="e" vm="109">
        <v>#VALUE!</v>
      </c>
      <c r="E70" s="14" t="str" cm="1">
        <f t="array" ref="E70">_FV(C70,"name")</f>
        <v>WAGES P.MACH O/T PEN</v>
      </c>
      <c r="F70" s="19">
        <v>0</v>
      </c>
      <c r="G70" s="19">
        <v>0</v>
      </c>
      <c r="H70" s="19">
        <v>0</v>
      </c>
      <c r="I70" s="19">
        <f t="shared" si="32"/>
        <v>0</v>
      </c>
      <c r="J70" s="19">
        <v>0</v>
      </c>
      <c r="K70" s="19">
        <v>0</v>
      </c>
      <c r="L70" s="19">
        <v>0</v>
      </c>
      <c r="M70" s="19">
        <f t="shared" si="33"/>
        <v>0</v>
      </c>
      <c r="N70" s="19">
        <f t="shared" si="34"/>
        <v>0</v>
      </c>
      <c r="O70" s="127" t="str">
        <f t="shared" si="35"/>
        <v>-</v>
      </c>
      <c r="Q70" s="19">
        <v>0</v>
      </c>
      <c r="R70" s="19">
        <v>0</v>
      </c>
      <c r="S70" s="19">
        <f t="shared" si="39"/>
        <v>0</v>
      </c>
      <c r="T70" s="127" t="str">
        <f t="shared" si="37"/>
        <v>-</v>
      </c>
      <c r="W70" s="30">
        <f t="shared" si="40"/>
        <v>0</v>
      </c>
    </row>
    <row r="71" spans="3:23" ht="16.5" hidden="1" x14ac:dyDescent="0.3">
      <c r="C71" s="17" t="e" vm="110">
        <v>#VALUE!</v>
      </c>
      <c r="E71" s="14" t="str" cm="1">
        <f t="array" ref="E71">_FV(C71,"name")</f>
        <v>HOLIDAY PAY P.MACH</v>
      </c>
      <c r="F71" s="19">
        <v>0</v>
      </c>
      <c r="G71" s="19">
        <v>0</v>
      </c>
      <c r="H71" s="19">
        <v>0</v>
      </c>
      <c r="I71" s="19">
        <f t="shared" si="32"/>
        <v>0</v>
      </c>
      <c r="J71" s="19">
        <v>0</v>
      </c>
      <c r="K71" s="19">
        <v>0</v>
      </c>
      <c r="L71" s="19">
        <v>0</v>
      </c>
      <c r="M71" s="19">
        <f t="shared" si="33"/>
        <v>0</v>
      </c>
      <c r="N71" s="19">
        <f t="shared" si="34"/>
        <v>0</v>
      </c>
      <c r="O71" s="127" t="str">
        <f t="shared" si="35"/>
        <v>-</v>
      </c>
      <c r="Q71" s="19">
        <v>0</v>
      </c>
      <c r="R71" s="19">
        <v>0</v>
      </c>
      <c r="S71" s="19">
        <f t="shared" si="39"/>
        <v>0</v>
      </c>
      <c r="T71" s="127" t="str">
        <f t="shared" si="37"/>
        <v>-</v>
      </c>
      <c r="W71" s="30">
        <f t="shared" si="40"/>
        <v>0</v>
      </c>
    </row>
    <row r="72" spans="3:23" ht="16.5" hidden="1" x14ac:dyDescent="0.3">
      <c r="C72" s="17" t="e" vm="111">
        <v>#VALUE!</v>
      </c>
      <c r="E72" s="14" t="str" cm="1">
        <f t="array" ref="E72">_FV(C72,"name")</f>
        <v>SICK PAY P.MACHINES</v>
      </c>
      <c r="F72" s="19">
        <v>0</v>
      </c>
      <c r="G72" s="19">
        <v>0</v>
      </c>
      <c r="H72" s="19">
        <v>0</v>
      </c>
      <c r="I72" s="19">
        <f t="shared" si="32"/>
        <v>0</v>
      </c>
      <c r="J72" s="19">
        <v>0</v>
      </c>
      <c r="K72" s="19">
        <v>0</v>
      </c>
      <c r="L72" s="19">
        <v>0</v>
      </c>
      <c r="M72" s="19">
        <f t="shared" si="33"/>
        <v>0</v>
      </c>
      <c r="N72" s="19">
        <f t="shared" si="34"/>
        <v>0</v>
      </c>
      <c r="O72" s="127" t="str">
        <f t="shared" si="35"/>
        <v>-</v>
      </c>
      <c r="Q72" s="19">
        <v>0</v>
      </c>
      <c r="R72" s="19">
        <v>0</v>
      </c>
      <c r="S72" s="19">
        <f t="shared" si="39"/>
        <v>0</v>
      </c>
      <c r="T72" s="127" t="str">
        <f t="shared" si="37"/>
        <v>-</v>
      </c>
      <c r="W72" s="30">
        <f t="shared" si="40"/>
        <v>0</v>
      </c>
    </row>
    <row r="73" spans="3:23" ht="16.5" hidden="1" x14ac:dyDescent="0.3">
      <c r="C73" s="17" t="e" vm="112">
        <v>#VALUE!</v>
      </c>
      <c r="E73" s="14" t="str" cm="1">
        <f t="array" ref="E73">_FV(C73,"name")</f>
        <v>STAFF MEALS P. MACH</v>
      </c>
      <c r="F73" s="19">
        <v>0</v>
      </c>
      <c r="G73" s="19">
        <v>0</v>
      </c>
      <c r="H73" s="19">
        <v>0</v>
      </c>
      <c r="I73" s="19">
        <f t="shared" si="32"/>
        <v>0</v>
      </c>
      <c r="J73" s="19">
        <v>0</v>
      </c>
      <c r="K73" s="19">
        <v>0</v>
      </c>
      <c r="L73" s="19">
        <v>0</v>
      </c>
      <c r="M73" s="19">
        <f t="shared" si="33"/>
        <v>0</v>
      </c>
      <c r="N73" s="19">
        <f t="shared" si="34"/>
        <v>0</v>
      </c>
      <c r="O73" s="127" t="str">
        <f t="shared" si="35"/>
        <v>-</v>
      </c>
      <c r="Q73" s="19">
        <v>0</v>
      </c>
      <c r="R73" s="19">
        <v>0</v>
      </c>
      <c r="S73" s="19">
        <f t="shared" si="39"/>
        <v>0</v>
      </c>
      <c r="T73" s="127" t="str">
        <f t="shared" si="37"/>
        <v>-</v>
      </c>
      <c r="W73" s="30">
        <f t="shared" si="40"/>
        <v>0</v>
      </c>
    </row>
    <row r="74" spans="3:23" ht="16.5" hidden="1" x14ac:dyDescent="0.3">
      <c r="C74" s="17" t="e" vm="113">
        <v>#VALUE!</v>
      </c>
      <c r="E74" s="14" t="str" cm="1">
        <f t="array" ref="E74">_FV(C74,"name")</f>
        <v>INSURANCE P. MACH</v>
      </c>
      <c r="F74" s="19">
        <v>0</v>
      </c>
      <c r="G74" s="19">
        <v>0</v>
      </c>
      <c r="H74" s="19">
        <v>0</v>
      </c>
      <c r="I74" s="19">
        <f t="shared" si="32"/>
        <v>0</v>
      </c>
      <c r="J74" s="19">
        <v>0</v>
      </c>
      <c r="K74" s="19">
        <v>0</v>
      </c>
      <c r="L74" s="19">
        <v>0</v>
      </c>
      <c r="M74" s="19">
        <f t="shared" si="33"/>
        <v>0</v>
      </c>
      <c r="N74" s="19">
        <f t="shared" si="34"/>
        <v>0</v>
      </c>
      <c r="O74" s="127" t="str">
        <f t="shared" si="35"/>
        <v>-</v>
      </c>
      <c r="Q74" s="19">
        <v>0</v>
      </c>
      <c r="R74" s="19">
        <v>0</v>
      </c>
      <c r="S74" s="19">
        <f t="shared" si="39"/>
        <v>0</v>
      </c>
      <c r="T74" s="127" t="str">
        <f t="shared" si="37"/>
        <v>-</v>
      </c>
      <c r="W74" s="30">
        <f t="shared" si="40"/>
        <v>0</v>
      </c>
    </row>
    <row r="75" spans="3:23" ht="15.75" x14ac:dyDescent="0.3">
      <c r="C75" s="17" t="e" vm="52">
        <v>#VALUE!</v>
      </c>
      <c r="E75" s="3" t="str" cm="1">
        <f t="array" ref="E75">_FV(C75,"name")</f>
        <v>POKER MACHINE EXPENSES</v>
      </c>
      <c r="F75" s="20">
        <v>81945.02</v>
      </c>
      <c r="G75" s="20">
        <v>70679.289999999994</v>
      </c>
      <c r="H75" s="20">
        <v>66278.720000000001</v>
      </c>
      <c r="I75" s="20">
        <f>SUM(F75:H75)</f>
        <v>218903.03</v>
      </c>
      <c r="J75" s="20">
        <v>83906.11</v>
      </c>
      <c r="K75" s="20">
        <v>73220.72</v>
      </c>
      <c r="L75" s="20">
        <v>88168.19</v>
      </c>
      <c r="M75" s="20">
        <f>SUM(J75:L75)</f>
        <v>245295.02000000002</v>
      </c>
      <c r="N75" s="20">
        <f t="shared" si="34"/>
        <v>-26391.99000000002</v>
      </c>
      <c r="O75" s="128">
        <f t="shared" si="35"/>
        <v>-0.10759284880712221</v>
      </c>
      <c r="Q75" s="20">
        <v>136958.01</v>
      </c>
      <c r="R75" s="20">
        <v>161388.91</v>
      </c>
      <c r="S75" s="20">
        <f t="shared" si="36"/>
        <v>-24430.899999999994</v>
      </c>
      <c r="T75" s="128">
        <f t="shared" si="37"/>
        <v>-0.15137905076625149</v>
      </c>
      <c r="W75">
        <v>1</v>
      </c>
    </row>
    <row r="76" spans="3:23" ht="16.5" thickBot="1" x14ac:dyDescent="0.35">
      <c r="C76" s="17" t="e" vm="53">
        <v>#VALUE!</v>
      </c>
      <c r="E76" s="4" t="str" cm="1">
        <f t="array" ref="E76">_FV(C76,"name")</f>
        <v>POKER MACHINE GROSS PROFIT</v>
      </c>
      <c r="F76" s="25">
        <v>172263.89</v>
      </c>
      <c r="G76" s="25">
        <v>158786.79999999999</v>
      </c>
      <c r="H76" s="25">
        <v>84045.24</v>
      </c>
      <c r="I76" s="25">
        <f>SUM(F76:H76)</f>
        <v>415095.93</v>
      </c>
      <c r="J76" s="25">
        <v>152889</v>
      </c>
      <c r="K76" s="25">
        <v>163780.79</v>
      </c>
      <c r="L76" s="25">
        <v>137257.62</v>
      </c>
      <c r="M76" s="25">
        <f>SUM(J76:L76)</f>
        <v>453927.41000000003</v>
      </c>
      <c r="N76" s="25">
        <f t="shared" si="34"/>
        <v>-38831.48000000004</v>
      </c>
      <c r="O76" s="33">
        <f t="shared" si="35"/>
        <v>-8.5545572143352247E-2</v>
      </c>
      <c r="Q76" s="25">
        <v>242832.04</v>
      </c>
      <c r="R76" s="25">
        <v>301038.40999999997</v>
      </c>
      <c r="S76" s="25">
        <f t="shared" si="36"/>
        <v>-58206.369999999966</v>
      </c>
      <c r="T76" s="33">
        <f t="shared" si="37"/>
        <v>-0.19335197126506207</v>
      </c>
      <c r="W76">
        <v>1</v>
      </c>
    </row>
    <row r="77" spans="3:23" ht="16.5" thickBot="1" x14ac:dyDescent="0.35">
      <c r="E77" s="2" t="s">
        <v>4</v>
      </c>
      <c r="F77" s="13"/>
      <c r="G77" s="13"/>
      <c r="H77" s="13"/>
      <c r="I77" s="13"/>
      <c r="J77" s="13"/>
      <c r="K77" s="13"/>
      <c r="L77" s="13"/>
      <c r="M77" s="13"/>
      <c r="N77" s="13"/>
      <c r="O77" s="32"/>
      <c r="Q77" s="13"/>
      <c r="R77" s="13"/>
      <c r="S77" s="13"/>
      <c r="T77" s="32"/>
      <c r="W77">
        <v>1</v>
      </c>
    </row>
    <row r="78" spans="3:23" ht="16.5" x14ac:dyDescent="0.3">
      <c r="C78" s="17" t="e" vm="114">
        <v>#VALUE!</v>
      </c>
      <c r="E78" s="14" t="str" cm="1">
        <f t="array" ref="E78">_FV(C78,"name")</f>
        <v>SALES GREEN FEES   GREENS</v>
      </c>
      <c r="F78" s="19">
        <v>16679.759999999998</v>
      </c>
      <c r="G78" s="19">
        <v>6287.6</v>
      </c>
      <c r="H78" s="19">
        <v>5283.54</v>
      </c>
      <c r="I78" s="19">
        <f t="shared" ref="I78:I84" si="41">SUM(F78:H78)</f>
        <v>28250.9</v>
      </c>
      <c r="J78" s="19">
        <v>13047.88</v>
      </c>
      <c r="K78" s="19">
        <v>6766.82</v>
      </c>
      <c r="L78" s="19">
        <v>12532.32</v>
      </c>
      <c r="M78" s="19">
        <f t="shared" ref="M78:M84" si="42">SUM(J78:L78)</f>
        <v>32347.019999999997</v>
      </c>
      <c r="N78" s="19">
        <f t="shared" ref="N78:N85" si="43">I78-M78</f>
        <v>-4096.1199999999953</v>
      </c>
      <c r="O78" s="127">
        <f t="shared" ref="O78:O85" si="44">IFERROR(N78/M78,"-")</f>
        <v>-0.12663052114228748</v>
      </c>
      <c r="Q78" s="19">
        <v>11571.14</v>
      </c>
      <c r="R78" s="19">
        <v>19299.14</v>
      </c>
      <c r="S78" s="19">
        <f t="shared" ref="S78:S85" si="45">Q78-R78</f>
        <v>-7728</v>
      </c>
      <c r="T78" s="127">
        <f t="shared" ref="T78:T85" si="46">IFERROR(S78/R78,"-")</f>
        <v>-0.40043235087159323</v>
      </c>
      <c r="W78" s="30">
        <f t="shared" ref="W78:W84" si="47">SUM(H78:L78)+SUM(Q78:R78)</f>
        <v>96751.739999999991</v>
      </c>
    </row>
    <row r="79" spans="3:23" ht="16.5" x14ac:dyDescent="0.3">
      <c r="C79" s="17" t="e" vm="115">
        <v>#VALUE!</v>
      </c>
      <c r="E79" s="14" t="str" cm="1">
        <f t="array" ref="E79">_FV(C79,"name")</f>
        <v>SPORTS LEVY C-CLUB GREENS</v>
      </c>
      <c r="F79" s="19">
        <v>12097.33</v>
      </c>
      <c r="G79" s="19">
        <v>12097.33</v>
      </c>
      <c r="H79" s="19">
        <v>12097.33</v>
      </c>
      <c r="I79" s="19">
        <f t="shared" si="41"/>
        <v>36291.99</v>
      </c>
      <c r="J79" s="19">
        <v>10625.61</v>
      </c>
      <c r="K79" s="19">
        <v>10625.61</v>
      </c>
      <c r="L79" s="19">
        <v>10625.61</v>
      </c>
      <c r="M79" s="19">
        <f t="shared" si="42"/>
        <v>31876.83</v>
      </c>
      <c r="N79" s="19">
        <f t="shared" si="43"/>
        <v>4415.1599999999962</v>
      </c>
      <c r="O79" s="127">
        <f t="shared" si="44"/>
        <v>0.13850687160548888</v>
      </c>
      <c r="Q79" s="19">
        <v>24194.66</v>
      </c>
      <c r="R79" s="19">
        <v>21251.22</v>
      </c>
      <c r="S79" s="19">
        <f t="shared" si="45"/>
        <v>2943.4399999999987</v>
      </c>
      <c r="T79" s="127">
        <f t="shared" si="46"/>
        <v>0.13850687160548894</v>
      </c>
      <c r="W79" s="30">
        <f t="shared" si="47"/>
        <v>125712.03000000001</v>
      </c>
    </row>
    <row r="80" spans="3:23" ht="16.5" x14ac:dyDescent="0.3">
      <c r="C80" s="17" t="e" vm="116">
        <v>#VALUE!</v>
      </c>
      <c r="E80" s="14" t="str" cm="1">
        <f t="array" ref="E80">_FV(C80,"name")</f>
        <v>Sales Comp Fees</v>
      </c>
      <c r="F80" s="19">
        <v>8426.43</v>
      </c>
      <c r="G80" s="19">
        <v>5958.13</v>
      </c>
      <c r="H80" s="19">
        <v>-224.96</v>
      </c>
      <c r="I80" s="19">
        <f t="shared" si="41"/>
        <v>14159.600000000002</v>
      </c>
      <c r="J80" s="19">
        <v>6250</v>
      </c>
      <c r="K80" s="19">
        <v>-4205.18</v>
      </c>
      <c r="L80" s="19">
        <v>10395</v>
      </c>
      <c r="M80" s="19">
        <f t="shared" si="42"/>
        <v>12439.82</v>
      </c>
      <c r="N80" s="19">
        <f t="shared" si="43"/>
        <v>1719.7800000000025</v>
      </c>
      <c r="O80" s="127">
        <f t="shared" si="44"/>
        <v>0.1382479810801123</v>
      </c>
      <c r="Q80" s="19">
        <v>5733.17</v>
      </c>
      <c r="R80" s="19">
        <v>6189.82</v>
      </c>
      <c r="S80" s="19">
        <f t="shared" si="45"/>
        <v>-456.64999999999964</v>
      </c>
      <c r="T80" s="127">
        <f t="shared" si="46"/>
        <v>-7.3774358543544027E-2</v>
      </c>
      <c r="W80" s="30">
        <f t="shared" si="47"/>
        <v>38297.450000000004</v>
      </c>
    </row>
    <row r="81" spans="3:23" ht="16.5" x14ac:dyDescent="0.3">
      <c r="C81" s="17" t="e" vm="117">
        <v>#VALUE!</v>
      </c>
      <c r="E81" s="14" t="str" cm="1">
        <f t="array" ref="E81">_FV(C81,"name")</f>
        <v>SUNDRY INCOME   GREENS</v>
      </c>
      <c r="F81" s="19">
        <v>604.54</v>
      </c>
      <c r="G81" s="19">
        <v>-309.08999999999997</v>
      </c>
      <c r="H81" s="19">
        <v>-4604.6400000000003</v>
      </c>
      <c r="I81" s="19">
        <f t="shared" si="41"/>
        <v>-4309.1900000000005</v>
      </c>
      <c r="J81" s="19">
        <v>490.91</v>
      </c>
      <c r="K81" s="19">
        <v>50</v>
      </c>
      <c r="L81" s="19">
        <v>18.18</v>
      </c>
      <c r="M81" s="19">
        <f t="shared" si="42"/>
        <v>559.09</v>
      </c>
      <c r="N81" s="19">
        <f t="shared" si="43"/>
        <v>-4868.2800000000007</v>
      </c>
      <c r="O81" s="127">
        <f t="shared" si="44"/>
        <v>-8.7075068414745402</v>
      </c>
      <c r="Q81" s="19">
        <v>-4913.7299999999996</v>
      </c>
      <c r="R81" s="19">
        <v>68.180000000000007</v>
      </c>
      <c r="S81" s="19">
        <f t="shared" si="45"/>
        <v>-4981.91</v>
      </c>
      <c r="T81" s="127">
        <f t="shared" si="46"/>
        <v>-73.069961865649745</v>
      </c>
      <c r="W81" s="30">
        <f t="shared" si="47"/>
        <v>-13200.29</v>
      </c>
    </row>
    <row r="82" spans="3:23" ht="16.5" hidden="1" x14ac:dyDescent="0.3">
      <c r="C82" s="17" t="e" vm="118">
        <v>#VALUE!</v>
      </c>
      <c r="E82" s="14" t="str" cm="1">
        <f t="array" ref="E82">_FV(C82,"name")</f>
        <v>COMP FEE Ladies Golf</v>
      </c>
      <c r="F82" s="19">
        <v>0</v>
      </c>
      <c r="G82" s="19">
        <v>0</v>
      </c>
      <c r="H82" s="19">
        <v>0</v>
      </c>
      <c r="I82" s="19">
        <f t="shared" si="41"/>
        <v>0</v>
      </c>
      <c r="J82" s="19">
        <v>0</v>
      </c>
      <c r="K82" s="19">
        <v>0</v>
      </c>
      <c r="L82" s="19">
        <v>0</v>
      </c>
      <c r="M82" s="19">
        <f t="shared" si="42"/>
        <v>0</v>
      </c>
      <c r="N82" s="19">
        <f t="shared" si="43"/>
        <v>0</v>
      </c>
      <c r="O82" s="127" t="str">
        <f t="shared" si="44"/>
        <v>-</v>
      </c>
      <c r="Q82" s="19">
        <v>0</v>
      </c>
      <c r="R82" s="19">
        <v>0</v>
      </c>
      <c r="S82" s="19">
        <f t="shared" si="45"/>
        <v>0</v>
      </c>
      <c r="T82" s="127" t="str">
        <f t="shared" si="46"/>
        <v>-</v>
      </c>
      <c r="W82" s="30">
        <f t="shared" si="47"/>
        <v>0</v>
      </c>
    </row>
    <row r="83" spans="3:23" ht="16.5" hidden="1" x14ac:dyDescent="0.3">
      <c r="C83" s="17" t="e" vm="119">
        <v>#VALUE!</v>
      </c>
      <c r="E83" s="14" t="str" cm="1">
        <f t="array" ref="E83">_FV(C83,"name")</f>
        <v>GREENS CONTR. NO GST</v>
      </c>
      <c r="F83" s="19">
        <v>0</v>
      </c>
      <c r="G83" s="19">
        <v>0</v>
      </c>
      <c r="H83" s="19">
        <v>0</v>
      </c>
      <c r="I83" s="19">
        <f t="shared" si="41"/>
        <v>0</v>
      </c>
      <c r="J83" s="19">
        <v>0</v>
      </c>
      <c r="K83" s="19">
        <v>0</v>
      </c>
      <c r="L83" s="19">
        <v>0</v>
      </c>
      <c r="M83" s="19">
        <f t="shared" si="42"/>
        <v>0</v>
      </c>
      <c r="N83" s="19">
        <f t="shared" si="43"/>
        <v>0</v>
      </c>
      <c r="O83" s="127" t="str">
        <f t="shared" si="44"/>
        <v>-</v>
      </c>
      <c r="Q83" s="19">
        <v>0</v>
      </c>
      <c r="R83" s="19">
        <v>0</v>
      </c>
      <c r="S83" s="19">
        <f t="shared" si="45"/>
        <v>0</v>
      </c>
      <c r="T83" s="127" t="str">
        <f t="shared" si="46"/>
        <v>-</v>
      </c>
      <c r="W83" s="30">
        <f t="shared" si="47"/>
        <v>0</v>
      </c>
    </row>
    <row r="84" spans="3:23" ht="16.5" hidden="1" x14ac:dyDescent="0.3">
      <c r="C84" s="17" t="e" vm="120">
        <v>#VALUE!</v>
      </c>
      <c r="E84" s="14" t="str" cm="1">
        <f t="array" ref="E84">_FV(C84,"name")</f>
        <v>SALES PS GREENS</v>
      </c>
      <c r="F84" s="19">
        <v>0</v>
      </c>
      <c r="G84" s="19">
        <v>0</v>
      </c>
      <c r="H84" s="19">
        <v>0</v>
      </c>
      <c r="I84" s="19">
        <f t="shared" si="41"/>
        <v>0</v>
      </c>
      <c r="J84" s="19">
        <v>0</v>
      </c>
      <c r="K84" s="19">
        <v>0</v>
      </c>
      <c r="L84" s="19">
        <v>0</v>
      </c>
      <c r="M84" s="19">
        <f t="shared" si="42"/>
        <v>0</v>
      </c>
      <c r="N84" s="19">
        <f t="shared" si="43"/>
        <v>0</v>
      </c>
      <c r="O84" s="127" t="str">
        <f t="shared" si="44"/>
        <v>-</v>
      </c>
      <c r="Q84" s="19">
        <v>0</v>
      </c>
      <c r="R84" s="19">
        <v>0</v>
      </c>
      <c r="S84" s="19">
        <f t="shared" si="45"/>
        <v>0</v>
      </c>
      <c r="T84" s="127" t="str">
        <f t="shared" si="46"/>
        <v>-</v>
      </c>
      <c r="W84" s="30">
        <f t="shared" si="47"/>
        <v>0</v>
      </c>
    </row>
    <row r="85" spans="3:23" ht="15.75" x14ac:dyDescent="0.3">
      <c r="C85" s="17" t="e" vm="54">
        <v>#VALUE!</v>
      </c>
      <c r="E85" s="3" t="str" cm="1">
        <f t="array" ref="E85">_FV(C85,"name")</f>
        <v>GREENS INCOME</v>
      </c>
      <c r="F85" s="20">
        <v>37808.06</v>
      </c>
      <c r="G85" s="20">
        <v>24033.97</v>
      </c>
      <c r="H85" s="20">
        <v>12551.27</v>
      </c>
      <c r="I85" s="20">
        <f>SUM(F85:H85)</f>
        <v>74393.3</v>
      </c>
      <c r="J85" s="20">
        <v>30414.400000000001</v>
      </c>
      <c r="K85" s="20">
        <v>13237.25</v>
      </c>
      <c r="L85" s="20">
        <v>33571.11</v>
      </c>
      <c r="M85" s="20">
        <f>SUM(J85:L85)</f>
        <v>77222.760000000009</v>
      </c>
      <c r="N85" s="20">
        <f t="shared" si="43"/>
        <v>-2829.4600000000064</v>
      </c>
      <c r="O85" s="128">
        <f t="shared" si="44"/>
        <v>-3.6640234044988888E-2</v>
      </c>
      <c r="Q85" s="20">
        <v>36585.24</v>
      </c>
      <c r="R85" s="20">
        <v>46808.36</v>
      </c>
      <c r="S85" s="20">
        <f t="shared" si="45"/>
        <v>-10223.120000000003</v>
      </c>
      <c r="T85" s="128">
        <f t="shared" si="46"/>
        <v>-0.21840372104470232</v>
      </c>
      <c r="W85">
        <v>1</v>
      </c>
    </row>
    <row r="86" spans="3:23" ht="16.5" thickBot="1" x14ac:dyDescent="0.35">
      <c r="C86" s="17" t="e" vm="55">
        <v>#VALUE!</v>
      </c>
      <c r="E86" s="2" t="s">
        <v>1</v>
      </c>
      <c r="F86" s="13"/>
      <c r="G86" s="13"/>
      <c r="H86" s="13"/>
      <c r="I86" s="13"/>
      <c r="J86" s="13"/>
      <c r="K86" s="13"/>
      <c r="L86" s="13"/>
      <c r="M86" s="13"/>
      <c r="N86" s="13"/>
      <c r="O86" s="32"/>
      <c r="Q86" s="13"/>
      <c r="R86" s="13"/>
      <c r="S86" s="13"/>
      <c r="T86" s="32"/>
      <c r="W86">
        <v>1</v>
      </c>
    </row>
    <row r="87" spans="3:23" ht="16.5" x14ac:dyDescent="0.3">
      <c r="C87" s="17" t="e" vm="121">
        <v>#VALUE!</v>
      </c>
      <c r="E87" s="14" t="str" cm="1">
        <f t="array" ref="E87">_FV(C87,"name")</f>
        <v>COURSE &amp; GREENS MN GREENS</v>
      </c>
      <c r="F87" s="19">
        <v>42000</v>
      </c>
      <c r="G87" s="19">
        <v>40000</v>
      </c>
      <c r="H87" s="19">
        <v>44000</v>
      </c>
      <c r="I87" s="19">
        <f t="shared" ref="I87:I112" si="48">SUM(F87:H87)</f>
        <v>126000</v>
      </c>
      <c r="J87" s="19">
        <v>41900</v>
      </c>
      <c r="K87" s="19">
        <v>39967.800000000003</v>
      </c>
      <c r="L87" s="19">
        <v>40000</v>
      </c>
      <c r="M87" s="19">
        <f t="shared" ref="M87:M112" si="49">SUM(J87:L87)</f>
        <v>121867.8</v>
      </c>
      <c r="N87" s="19">
        <f t="shared" ref="N87:N114" si="50">I87-M87</f>
        <v>4132.1999999999971</v>
      </c>
      <c r="O87" s="127">
        <f t="shared" ref="O87:O114" si="51">IFERROR(N87/M87,"-")</f>
        <v>3.3907233904279861E-2</v>
      </c>
      <c r="Q87" s="19">
        <v>84000</v>
      </c>
      <c r="R87" s="19">
        <v>79967.8</v>
      </c>
      <c r="S87" s="19">
        <f t="shared" ref="S87:S114" si="52">Q87-R87</f>
        <v>4032.1999999999971</v>
      </c>
      <c r="T87" s="127">
        <f t="shared" ref="T87:T114" si="53">IFERROR(S87/R87,"-")</f>
        <v>5.0422795175057926E-2</v>
      </c>
      <c r="W87" s="30">
        <f t="shared" ref="W87:W112" si="54">SUM(H87:L87)+SUM(Q87:R87)</f>
        <v>455835.6</v>
      </c>
    </row>
    <row r="88" spans="3:23" ht="16.5" x14ac:dyDescent="0.3">
      <c r="C88" s="17" t="e" vm="122">
        <v>#VALUE!</v>
      </c>
      <c r="E88" s="14" t="str" cm="1">
        <f t="array" ref="E88">_FV(C88,"name")</f>
        <v>WAGES PS GREENS</v>
      </c>
      <c r="F88" s="19">
        <v>5194.3900000000003</v>
      </c>
      <c r="G88" s="19">
        <v>3475.97</v>
      </c>
      <c r="H88" s="19">
        <v>3076.64</v>
      </c>
      <c r="I88" s="19">
        <f t="shared" si="48"/>
        <v>11747</v>
      </c>
      <c r="J88" s="19">
        <v>23405.86</v>
      </c>
      <c r="K88" s="19">
        <v>9504.35</v>
      </c>
      <c r="L88" s="19">
        <v>4939.41</v>
      </c>
      <c r="M88" s="19">
        <f t="shared" si="49"/>
        <v>37849.619999999995</v>
      </c>
      <c r="N88" s="19">
        <f t="shared" si="50"/>
        <v>-26102.619999999995</v>
      </c>
      <c r="O88" s="127">
        <f t="shared" si="51"/>
        <v>-0.68964021303252188</v>
      </c>
      <c r="Q88" s="19">
        <v>6552.61</v>
      </c>
      <c r="R88" s="19">
        <v>14443.76</v>
      </c>
      <c r="S88" s="19">
        <f t="shared" si="52"/>
        <v>-7891.1500000000005</v>
      </c>
      <c r="T88" s="127">
        <f t="shared" si="53"/>
        <v>-0.5463362725495301</v>
      </c>
      <c r="W88" s="30">
        <f t="shared" si="54"/>
        <v>73669.62999999999</v>
      </c>
    </row>
    <row r="89" spans="3:23" ht="16.5" x14ac:dyDescent="0.3">
      <c r="C89" s="17" t="e" vm="123">
        <v>#VALUE!</v>
      </c>
      <c r="E89" s="14" t="str" cm="1">
        <f t="array" ref="E89">_FV(C89,"name")</f>
        <v>WAGES              GREENS</v>
      </c>
      <c r="F89" s="19">
        <v>2860.83</v>
      </c>
      <c r="G89" s="19">
        <v>13.66</v>
      </c>
      <c r="H89" s="19">
        <v>1508.91</v>
      </c>
      <c r="I89" s="19">
        <f t="shared" si="48"/>
        <v>4383.3999999999996</v>
      </c>
      <c r="J89" s="19">
        <v>300.44</v>
      </c>
      <c r="K89" s="19">
        <v>-2516.46</v>
      </c>
      <c r="L89" s="19">
        <v>-5.96</v>
      </c>
      <c r="M89" s="19">
        <f t="shared" si="49"/>
        <v>-2221.98</v>
      </c>
      <c r="N89" s="19">
        <f t="shared" si="50"/>
        <v>6605.3799999999992</v>
      </c>
      <c r="O89" s="127">
        <f t="shared" si="51"/>
        <v>-2.9727450292081832</v>
      </c>
      <c r="Q89" s="19">
        <v>1522.57</v>
      </c>
      <c r="R89" s="19">
        <v>-2522.42</v>
      </c>
      <c r="S89" s="19">
        <f t="shared" si="52"/>
        <v>4044.99</v>
      </c>
      <c r="T89" s="127">
        <f t="shared" si="53"/>
        <v>-1.6036147826293796</v>
      </c>
      <c r="W89" s="30">
        <f t="shared" si="54"/>
        <v>2670.4799999999987</v>
      </c>
    </row>
    <row r="90" spans="3:23" ht="16.5" x14ac:dyDescent="0.3">
      <c r="C90" s="17" t="e" vm="124">
        <v>#VALUE!</v>
      </c>
      <c r="E90" s="14" t="str" cm="1">
        <f t="array" ref="E90">_FV(C90,"name")</f>
        <v>RATES   GREENS</v>
      </c>
      <c r="F90" s="19">
        <v>2550.5</v>
      </c>
      <c r="G90" s="19">
        <v>2550.5</v>
      </c>
      <c r="H90" s="19">
        <v>2550.5</v>
      </c>
      <c r="I90" s="19">
        <f t="shared" si="48"/>
        <v>7651.5</v>
      </c>
      <c r="J90" s="19">
        <v>2458.06</v>
      </c>
      <c r="K90" s="19">
        <v>2458.06</v>
      </c>
      <c r="L90" s="19">
        <v>-2117.4899999999998</v>
      </c>
      <c r="M90" s="19">
        <f t="shared" si="49"/>
        <v>2798.63</v>
      </c>
      <c r="N90" s="19">
        <f t="shared" si="50"/>
        <v>4852.87</v>
      </c>
      <c r="O90" s="127">
        <f t="shared" si="51"/>
        <v>1.7340162865402</v>
      </c>
      <c r="Q90" s="19">
        <v>5101</v>
      </c>
      <c r="R90" s="19">
        <v>340.57</v>
      </c>
      <c r="S90" s="19">
        <f t="shared" si="52"/>
        <v>4760.43</v>
      </c>
      <c r="T90" s="127">
        <f t="shared" si="53"/>
        <v>13.977831282849342</v>
      </c>
      <c r="W90" s="30">
        <f t="shared" si="54"/>
        <v>18442.199999999997</v>
      </c>
    </row>
    <row r="91" spans="3:23" ht="16.5" x14ac:dyDescent="0.3">
      <c r="C91" s="17" t="e" vm="125">
        <v>#VALUE!</v>
      </c>
      <c r="E91" s="14" t="str" cm="1">
        <f t="array" ref="E91">_FV(C91,"name")</f>
        <v>RENT PAYABLE    GREENS</v>
      </c>
      <c r="F91" s="19">
        <v>3000</v>
      </c>
      <c r="G91" s="19">
        <v>0</v>
      </c>
      <c r="H91" s="19">
        <v>-1000</v>
      </c>
      <c r="I91" s="19">
        <f t="shared" si="48"/>
        <v>2000</v>
      </c>
      <c r="J91" s="19">
        <v>3103</v>
      </c>
      <c r="K91" s="19">
        <v>0</v>
      </c>
      <c r="L91" s="19">
        <v>0</v>
      </c>
      <c r="M91" s="19">
        <f t="shared" si="49"/>
        <v>3103</v>
      </c>
      <c r="N91" s="19">
        <f t="shared" si="50"/>
        <v>-1103</v>
      </c>
      <c r="O91" s="127">
        <f t="shared" si="51"/>
        <v>-0.35546245568804385</v>
      </c>
      <c r="Q91" s="19">
        <v>-1000</v>
      </c>
      <c r="R91" s="19">
        <v>0</v>
      </c>
      <c r="S91" s="19">
        <f t="shared" si="52"/>
        <v>-1000</v>
      </c>
      <c r="T91" s="127" t="str">
        <f t="shared" si="53"/>
        <v>-</v>
      </c>
      <c r="W91" s="30">
        <f t="shared" si="54"/>
        <v>3103</v>
      </c>
    </row>
    <row r="92" spans="3:23" ht="16.5" x14ac:dyDescent="0.3">
      <c r="C92" s="17" t="e" vm="126">
        <v>#VALUE!</v>
      </c>
      <c r="E92" s="14" t="str" cm="1">
        <f t="array" ref="E92">_FV(C92,"name")</f>
        <v>AFFILL FEES EDEN GREEN</v>
      </c>
      <c r="F92" s="19">
        <v>656.09</v>
      </c>
      <c r="G92" s="19">
        <v>656.02</v>
      </c>
      <c r="H92" s="19">
        <v>656.1</v>
      </c>
      <c r="I92" s="19">
        <f t="shared" si="48"/>
        <v>1968.21</v>
      </c>
      <c r="J92" s="19">
        <v>633.86</v>
      </c>
      <c r="K92" s="19">
        <v>633.86</v>
      </c>
      <c r="L92" s="19">
        <v>633.86</v>
      </c>
      <c r="M92" s="19">
        <f t="shared" si="49"/>
        <v>1901.58</v>
      </c>
      <c r="N92" s="19">
        <f t="shared" si="50"/>
        <v>66.630000000000109</v>
      </c>
      <c r="O92" s="127">
        <f t="shared" si="51"/>
        <v>3.5039283122456119E-2</v>
      </c>
      <c r="Q92" s="19">
        <v>1312.12</v>
      </c>
      <c r="R92" s="19">
        <v>1267.72</v>
      </c>
      <c r="S92" s="19">
        <f t="shared" si="52"/>
        <v>44.399999999999864</v>
      </c>
      <c r="T92" s="127">
        <f t="shared" si="53"/>
        <v>3.5023506768055927E-2</v>
      </c>
      <c r="W92" s="30">
        <f t="shared" si="54"/>
        <v>7105.7300000000005</v>
      </c>
    </row>
    <row r="93" spans="3:23" ht="16.5" x14ac:dyDescent="0.3">
      <c r="C93" s="17" t="e" vm="127">
        <v>#VALUE!</v>
      </c>
      <c r="E93" s="14" t="str" cm="1">
        <f t="array" ref="E93">_FV(C93,"name")</f>
        <v>OPER SUPPLIES GREENS</v>
      </c>
      <c r="F93" s="19">
        <v>0</v>
      </c>
      <c r="G93" s="19">
        <v>0</v>
      </c>
      <c r="H93" s="19">
        <v>71.819999999999993</v>
      </c>
      <c r="I93" s="19">
        <f t="shared" si="48"/>
        <v>71.819999999999993</v>
      </c>
      <c r="J93" s="19">
        <v>29.91</v>
      </c>
      <c r="K93" s="19">
        <v>30.91</v>
      </c>
      <c r="L93" s="19">
        <v>101.73</v>
      </c>
      <c r="M93" s="19">
        <f t="shared" si="49"/>
        <v>162.55000000000001</v>
      </c>
      <c r="N93" s="19">
        <f t="shared" si="50"/>
        <v>-90.730000000000018</v>
      </c>
      <c r="O93" s="127">
        <f t="shared" si="51"/>
        <v>-0.55816671793294381</v>
      </c>
      <c r="Q93" s="19">
        <v>71.819999999999993</v>
      </c>
      <c r="R93" s="19">
        <v>132.63999999999999</v>
      </c>
      <c r="S93" s="19">
        <f t="shared" si="52"/>
        <v>-60.819999999999993</v>
      </c>
      <c r="T93" s="127">
        <f t="shared" si="53"/>
        <v>-0.4585343787696019</v>
      </c>
      <c r="W93" s="30">
        <f t="shared" si="54"/>
        <v>510.65</v>
      </c>
    </row>
    <row r="94" spans="3:23" ht="16.5" hidden="1" x14ac:dyDescent="0.3">
      <c r="C94" s="17" t="e" vm="128">
        <v>#VALUE!</v>
      </c>
      <c r="E94" s="14" t="str" cm="1">
        <f t="array" ref="E94">_FV(C94,"name")</f>
        <v>EFRC Comp Expenses</v>
      </c>
      <c r="F94" s="19">
        <v>0</v>
      </c>
      <c r="G94" s="19">
        <v>0</v>
      </c>
      <c r="H94" s="19">
        <v>0</v>
      </c>
      <c r="I94" s="19">
        <f t="shared" si="48"/>
        <v>0</v>
      </c>
      <c r="J94" s="19">
        <v>0</v>
      </c>
      <c r="K94" s="19">
        <v>0</v>
      </c>
      <c r="L94" s="19">
        <v>0</v>
      </c>
      <c r="M94" s="19">
        <f t="shared" si="49"/>
        <v>0</v>
      </c>
      <c r="N94" s="19">
        <f t="shared" si="50"/>
        <v>0</v>
      </c>
      <c r="O94" s="127" t="str">
        <f t="shared" si="51"/>
        <v>-</v>
      </c>
      <c r="Q94" s="19">
        <v>0</v>
      </c>
      <c r="R94" s="19">
        <v>0</v>
      </c>
      <c r="S94" s="19">
        <f t="shared" si="52"/>
        <v>0</v>
      </c>
      <c r="T94" s="127" t="str">
        <f t="shared" si="53"/>
        <v>-</v>
      </c>
      <c r="W94" s="30">
        <f t="shared" si="54"/>
        <v>0</v>
      </c>
    </row>
    <row r="95" spans="3:23" ht="16.5" hidden="1" x14ac:dyDescent="0.3">
      <c r="C95" s="17" t="e" vm="129">
        <v>#VALUE!</v>
      </c>
      <c r="E95" s="14" t="str" cm="1">
        <f t="array" ref="E95">_FV(C95,"name")</f>
        <v>COMM - GREEN FEES</v>
      </c>
      <c r="F95" s="19">
        <v>0</v>
      </c>
      <c r="G95" s="19">
        <v>0</v>
      </c>
      <c r="H95" s="19">
        <v>0</v>
      </c>
      <c r="I95" s="19">
        <f t="shared" si="48"/>
        <v>0</v>
      </c>
      <c r="J95" s="19">
        <v>0</v>
      </c>
      <c r="K95" s="19">
        <v>0</v>
      </c>
      <c r="L95" s="19">
        <v>0</v>
      </c>
      <c r="M95" s="19">
        <f t="shared" si="49"/>
        <v>0</v>
      </c>
      <c r="N95" s="19">
        <f t="shared" si="50"/>
        <v>0</v>
      </c>
      <c r="O95" s="127" t="str">
        <f t="shared" si="51"/>
        <v>-</v>
      </c>
      <c r="Q95" s="19">
        <v>0</v>
      </c>
      <c r="R95" s="19">
        <v>0</v>
      </c>
      <c r="S95" s="19">
        <f t="shared" si="52"/>
        <v>0</v>
      </c>
      <c r="T95" s="127" t="str">
        <f t="shared" si="53"/>
        <v>-</v>
      </c>
      <c r="W95" s="30">
        <f t="shared" si="54"/>
        <v>0</v>
      </c>
    </row>
    <row r="96" spans="3:23" ht="16.5" hidden="1" x14ac:dyDescent="0.3">
      <c r="C96" s="17" t="e" vm="130">
        <v>#VALUE!</v>
      </c>
      <c r="E96" s="14" t="str" cm="1">
        <f t="array" ref="E96">_FV(C96,"name")</f>
        <v>TRAINING   GREENS</v>
      </c>
      <c r="F96" s="19">
        <v>0</v>
      </c>
      <c r="G96" s="19">
        <v>0</v>
      </c>
      <c r="H96" s="19">
        <v>0</v>
      </c>
      <c r="I96" s="19">
        <f t="shared" si="48"/>
        <v>0</v>
      </c>
      <c r="J96" s="19">
        <v>0</v>
      </c>
      <c r="K96" s="19">
        <v>0</v>
      </c>
      <c r="L96" s="19">
        <v>0</v>
      </c>
      <c r="M96" s="19">
        <f t="shared" si="49"/>
        <v>0</v>
      </c>
      <c r="N96" s="19">
        <f t="shared" si="50"/>
        <v>0</v>
      </c>
      <c r="O96" s="127" t="str">
        <f t="shared" si="51"/>
        <v>-</v>
      </c>
      <c r="Q96" s="19">
        <v>0</v>
      </c>
      <c r="R96" s="19">
        <v>0</v>
      </c>
      <c r="S96" s="19">
        <f t="shared" si="52"/>
        <v>0</v>
      </c>
      <c r="T96" s="127" t="str">
        <f t="shared" si="53"/>
        <v>-</v>
      </c>
      <c r="W96" s="30">
        <f t="shared" si="54"/>
        <v>0</v>
      </c>
    </row>
    <row r="97" spans="3:23" ht="16.5" hidden="1" x14ac:dyDescent="0.3">
      <c r="C97" s="17" t="e" vm="131">
        <v>#VALUE!</v>
      </c>
      <c r="E97" s="14" t="str" cm="1">
        <f t="array" ref="E97">_FV(C97,"name")</f>
        <v>SUPER. PS GREENS</v>
      </c>
      <c r="F97" s="19">
        <v>0</v>
      </c>
      <c r="G97" s="19">
        <v>0</v>
      </c>
      <c r="H97" s="19">
        <v>0</v>
      </c>
      <c r="I97" s="19">
        <f t="shared" si="48"/>
        <v>0</v>
      </c>
      <c r="J97" s="19">
        <v>0</v>
      </c>
      <c r="K97" s="19">
        <v>0</v>
      </c>
      <c r="L97" s="19">
        <v>0</v>
      </c>
      <c r="M97" s="19">
        <f t="shared" si="49"/>
        <v>0</v>
      </c>
      <c r="N97" s="19">
        <f t="shared" si="50"/>
        <v>0</v>
      </c>
      <c r="O97" s="127" t="str">
        <f t="shared" si="51"/>
        <v>-</v>
      </c>
      <c r="Q97" s="19">
        <v>0</v>
      </c>
      <c r="R97" s="19">
        <v>0</v>
      </c>
      <c r="S97" s="19">
        <f t="shared" si="52"/>
        <v>0</v>
      </c>
      <c r="T97" s="127" t="str">
        <f t="shared" si="53"/>
        <v>-</v>
      </c>
      <c r="W97" s="30">
        <f t="shared" si="54"/>
        <v>0</v>
      </c>
    </row>
    <row r="98" spans="3:23" ht="16.5" hidden="1" x14ac:dyDescent="0.3">
      <c r="C98" s="17" t="e" vm="132">
        <v>#VALUE!</v>
      </c>
      <c r="E98" s="14" t="str" cm="1">
        <f t="array" ref="E98">_FV(C98,"name")</f>
        <v>WAGES O/T PENALTY  GREENS</v>
      </c>
      <c r="F98" s="19">
        <v>0</v>
      </c>
      <c r="G98" s="19">
        <v>0</v>
      </c>
      <c r="H98" s="19">
        <v>0</v>
      </c>
      <c r="I98" s="19">
        <f t="shared" si="48"/>
        <v>0</v>
      </c>
      <c r="J98" s="19">
        <v>0</v>
      </c>
      <c r="K98" s="19">
        <v>0</v>
      </c>
      <c r="L98" s="19">
        <v>0</v>
      </c>
      <c r="M98" s="19">
        <f t="shared" si="49"/>
        <v>0</v>
      </c>
      <c r="N98" s="19">
        <f t="shared" si="50"/>
        <v>0</v>
      </c>
      <c r="O98" s="127" t="str">
        <f t="shared" si="51"/>
        <v>-</v>
      </c>
      <c r="Q98" s="19">
        <v>0</v>
      </c>
      <c r="R98" s="19">
        <v>0</v>
      </c>
      <c r="S98" s="19">
        <f t="shared" si="52"/>
        <v>0</v>
      </c>
      <c r="T98" s="127" t="str">
        <f t="shared" si="53"/>
        <v>-</v>
      </c>
      <c r="W98" s="30">
        <f t="shared" si="54"/>
        <v>0</v>
      </c>
    </row>
    <row r="99" spans="3:23" ht="16.5" hidden="1" x14ac:dyDescent="0.3">
      <c r="C99" s="17" t="e" vm="133">
        <v>#VALUE!</v>
      </c>
      <c r="E99" s="14" t="str" cm="1">
        <f t="array" ref="E99">_FV(C99,"name")</f>
        <v>HOLIDAY PAY        GREENS</v>
      </c>
      <c r="F99" s="19">
        <v>0</v>
      </c>
      <c r="G99" s="19">
        <v>0</v>
      </c>
      <c r="H99" s="19">
        <v>0</v>
      </c>
      <c r="I99" s="19">
        <f t="shared" si="48"/>
        <v>0</v>
      </c>
      <c r="J99" s="19">
        <v>0</v>
      </c>
      <c r="K99" s="19">
        <v>0</v>
      </c>
      <c r="L99" s="19">
        <v>0</v>
      </c>
      <c r="M99" s="19">
        <f t="shared" si="49"/>
        <v>0</v>
      </c>
      <c r="N99" s="19">
        <f t="shared" si="50"/>
        <v>0</v>
      </c>
      <c r="O99" s="127" t="str">
        <f t="shared" si="51"/>
        <v>-</v>
      </c>
      <c r="Q99" s="19">
        <v>0</v>
      </c>
      <c r="R99" s="19">
        <v>0</v>
      </c>
      <c r="S99" s="19">
        <f t="shared" si="52"/>
        <v>0</v>
      </c>
      <c r="T99" s="127" t="str">
        <f t="shared" si="53"/>
        <v>-</v>
      </c>
      <c r="W99" s="30">
        <f t="shared" si="54"/>
        <v>0</v>
      </c>
    </row>
    <row r="100" spans="3:23" ht="16.5" hidden="1" x14ac:dyDescent="0.3">
      <c r="C100" s="17" t="e" vm="134">
        <v>#VALUE!</v>
      </c>
      <c r="E100" s="14" t="str" cm="1">
        <f t="array" ref="E100">_FV(C100,"name")</f>
        <v>HOLIDAY PAY PS GREENS</v>
      </c>
      <c r="F100" s="19">
        <v>0</v>
      </c>
      <c r="G100" s="19">
        <v>0</v>
      </c>
      <c r="H100" s="19">
        <v>0</v>
      </c>
      <c r="I100" s="19">
        <f t="shared" si="48"/>
        <v>0</v>
      </c>
      <c r="J100" s="19">
        <v>0</v>
      </c>
      <c r="K100" s="19">
        <v>0</v>
      </c>
      <c r="L100" s="19">
        <v>0</v>
      </c>
      <c r="M100" s="19">
        <f t="shared" si="49"/>
        <v>0</v>
      </c>
      <c r="N100" s="19">
        <f t="shared" si="50"/>
        <v>0</v>
      </c>
      <c r="O100" s="127" t="str">
        <f t="shared" si="51"/>
        <v>-</v>
      </c>
      <c r="Q100" s="19">
        <v>0</v>
      </c>
      <c r="R100" s="19">
        <v>0</v>
      </c>
      <c r="S100" s="19">
        <f t="shared" si="52"/>
        <v>0</v>
      </c>
      <c r="T100" s="127" t="str">
        <f t="shared" si="53"/>
        <v>-</v>
      </c>
      <c r="W100" s="30">
        <f t="shared" si="54"/>
        <v>0</v>
      </c>
    </row>
    <row r="101" spans="3:23" ht="16.5" hidden="1" x14ac:dyDescent="0.3">
      <c r="C101" s="17" t="e" vm="135">
        <v>#VALUE!</v>
      </c>
      <c r="E101" s="14" t="str" cm="1">
        <f t="array" ref="E101">_FV(C101,"name")</f>
        <v>STAFF MEALS   GREENS</v>
      </c>
      <c r="F101" s="19">
        <v>0</v>
      </c>
      <c r="G101" s="19">
        <v>0</v>
      </c>
      <c r="H101" s="19">
        <v>0</v>
      </c>
      <c r="I101" s="19">
        <f t="shared" si="48"/>
        <v>0</v>
      </c>
      <c r="J101" s="19">
        <v>0</v>
      </c>
      <c r="K101" s="19">
        <v>0</v>
      </c>
      <c r="L101" s="19">
        <v>0</v>
      </c>
      <c r="M101" s="19">
        <f t="shared" si="49"/>
        <v>0</v>
      </c>
      <c r="N101" s="19">
        <f t="shared" si="50"/>
        <v>0</v>
      </c>
      <c r="O101" s="127" t="str">
        <f t="shared" si="51"/>
        <v>-</v>
      </c>
      <c r="Q101" s="19">
        <v>0</v>
      </c>
      <c r="R101" s="19">
        <v>0</v>
      </c>
      <c r="S101" s="19">
        <f t="shared" si="52"/>
        <v>0</v>
      </c>
      <c r="T101" s="127" t="str">
        <f t="shared" si="53"/>
        <v>-</v>
      </c>
      <c r="W101" s="30">
        <f t="shared" si="54"/>
        <v>0</v>
      </c>
    </row>
    <row r="102" spans="3:23" ht="16.5" hidden="1" x14ac:dyDescent="0.3">
      <c r="C102" s="17" t="e" vm="136">
        <v>#VALUE!</v>
      </c>
      <c r="E102" s="14" t="str" cm="1">
        <f t="array" ref="E102">_FV(C102,"name")</f>
        <v>SICK PAY           GREENS</v>
      </c>
      <c r="F102" s="19">
        <v>0</v>
      </c>
      <c r="G102" s="19">
        <v>0</v>
      </c>
      <c r="H102" s="19">
        <v>0</v>
      </c>
      <c r="I102" s="19">
        <f t="shared" si="48"/>
        <v>0</v>
      </c>
      <c r="J102" s="19">
        <v>0</v>
      </c>
      <c r="K102" s="19">
        <v>0</v>
      </c>
      <c r="L102" s="19">
        <v>0</v>
      </c>
      <c r="M102" s="19">
        <f t="shared" si="49"/>
        <v>0</v>
      </c>
      <c r="N102" s="19">
        <f t="shared" si="50"/>
        <v>0</v>
      </c>
      <c r="O102" s="127" t="str">
        <f t="shared" si="51"/>
        <v>-</v>
      </c>
      <c r="Q102" s="19">
        <v>0</v>
      </c>
      <c r="R102" s="19">
        <v>0</v>
      </c>
      <c r="S102" s="19">
        <f t="shared" si="52"/>
        <v>0</v>
      </c>
      <c r="T102" s="127" t="str">
        <f t="shared" si="53"/>
        <v>-</v>
      </c>
      <c r="W102" s="30">
        <f t="shared" si="54"/>
        <v>0</v>
      </c>
    </row>
    <row r="103" spans="3:23" ht="16.5" hidden="1" x14ac:dyDescent="0.3">
      <c r="C103" s="17" t="e" vm="137">
        <v>#VALUE!</v>
      </c>
      <c r="E103" s="14" t="str" cm="1">
        <f t="array" ref="E103">_FV(C103,"name")</f>
        <v>STAFF DRINKS       GREENS</v>
      </c>
      <c r="F103" s="19">
        <v>0</v>
      </c>
      <c r="G103" s="19">
        <v>0</v>
      </c>
      <c r="H103" s="19">
        <v>0</v>
      </c>
      <c r="I103" s="19">
        <f t="shared" si="48"/>
        <v>0</v>
      </c>
      <c r="J103" s="19">
        <v>0</v>
      </c>
      <c r="K103" s="19">
        <v>0</v>
      </c>
      <c r="L103" s="19">
        <v>0</v>
      </c>
      <c r="M103" s="19">
        <f t="shared" si="49"/>
        <v>0</v>
      </c>
      <c r="N103" s="19">
        <f t="shared" si="50"/>
        <v>0</v>
      </c>
      <c r="O103" s="127" t="str">
        <f t="shared" si="51"/>
        <v>-</v>
      </c>
      <c r="Q103" s="19">
        <v>0</v>
      </c>
      <c r="R103" s="19">
        <v>0</v>
      </c>
      <c r="S103" s="19">
        <f t="shared" si="52"/>
        <v>0</v>
      </c>
      <c r="T103" s="127" t="str">
        <f t="shared" si="53"/>
        <v>-</v>
      </c>
      <c r="W103" s="30">
        <f t="shared" si="54"/>
        <v>0</v>
      </c>
    </row>
    <row r="104" spans="3:23" ht="16.5" hidden="1" x14ac:dyDescent="0.3">
      <c r="C104" s="17" t="e" vm="138">
        <v>#VALUE!</v>
      </c>
      <c r="E104" s="14" t="str" cm="1">
        <f t="array" ref="E104">_FV(C104,"name")</f>
        <v>STAFF EXPENSES GREENS NO</v>
      </c>
      <c r="F104" s="19">
        <v>0</v>
      </c>
      <c r="G104" s="19">
        <v>0</v>
      </c>
      <c r="H104" s="19">
        <v>0</v>
      </c>
      <c r="I104" s="19">
        <f t="shared" si="48"/>
        <v>0</v>
      </c>
      <c r="J104" s="19">
        <v>0</v>
      </c>
      <c r="K104" s="19">
        <v>0</v>
      </c>
      <c r="L104" s="19">
        <v>0</v>
      </c>
      <c r="M104" s="19">
        <f t="shared" si="49"/>
        <v>0</v>
      </c>
      <c r="N104" s="19">
        <f t="shared" si="50"/>
        <v>0</v>
      </c>
      <c r="O104" s="127" t="str">
        <f t="shared" si="51"/>
        <v>-</v>
      </c>
      <c r="Q104" s="19">
        <v>0</v>
      </c>
      <c r="R104" s="19">
        <v>0</v>
      </c>
      <c r="S104" s="19">
        <f t="shared" si="52"/>
        <v>0</v>
      </c>
      <c r="T104" s="127" t="str">
        <f t="shared" si="53"/>
        <v>-</v>
      </c>
      <c r="W104" s="30">
        <f t="shared" si="54"/>
        <v>0</v>
      </c>
    </row>
    <row r="105" spans="3:23" ht="16.5" hidden="1" x14ac:dyDescent="0.3">
      <c r="C105" s="17" t="e" vm="139">
        <v>#VALUE!</v>
      </c>
      <c r="E105" s="14" t="str" cm="1">
        <f t="array" ref="E105">_FV(C105,"name")</f>
        <v>SUPERANNUATION     GREENS</v>
      </c>
      <c r="F105" s="19">
        <v>0</v>
      </c>
      <c r="G105" s="19">
        <v>0</v>
      </c>
      <c r="H105" s="19">
        <v>0</v>
      </c>
      <c r="I105" s="19">
        <f t="shared" si="48"/>
        <v>0</v>
      </c>
      <c r="J105" s="19">
        <v>0</v>
      </c>
      <c r="K105" s="19">
        <v>0</v>
      </c>
      <c r="L105" s="19">
        <v>0</v>
      </c>
      <c r="M105" s="19">
        <f t="shared" si="49"/>
        <v>0</v>
      </c>
      <c r="N105" s="19">
        <f t="shared" si="50"/>
        <v>0</v>
      </c>
      <c r="O105" s="127" t="str">
        <f t="shared" si="51"/>
        <v>-</v>
      </c>
      <c r="Q105" s="19">
        <v>0</v>
      </c>
      <c r="R105" s="19">
        <v>0</v>
      </c>
      <c r="S105" s="19">
        <f t="shared" si="52"/>
        <v>0</v>
      </c>
      <c r="T105" s="127" t="str">
        <f t="shared" si="53"/>
        <v>-</v>
      </c>
      <c r="W105" s="30">
        <f t="shared" si="54"/>
        <v>0</v>
      </c>
    </row>
    <row r="106" spans="3:23" ht="16.5" hidden="1" x14ac:dyDescent="0.3">
      <c r="C106" s="17" t="e" vm="140">
        <v>#VALUE!</v>
      </c>
      <c r="E106" s="14" t="str" cm="1">
        <f t="array" ref="E106">_FV(C106,"name")</f>
        <v>PROF. FEES PRO-GOLF GREEN</v>
      </c>
      <c r="F106" s="19">
        <v>0</v>
      </c>
      <c r="G106" s="19">
        <v>0</v>
      </c>
      <c r="H106" s="19">
        <v>0</v>
      </c>
      <c r="I106" s="19">
        <f t="shared" si="48"/>
        <v>0</v>
      </c>
      <c r="J106" s="19">
        <v>0</v>
      </c>
      <c r="K106" s="19">
        <v>0</v>
      </c>
      <c r="L106" s="19">
        <v>0</v>
      </c>
      <c r="M106" s="19">
        <f t="shared" si="49"/>
        <v>0</v>
      </c>
      <c r="N106" s="19">
        <f t="shared" si="50"/>
        <v>0</v>
      </c>
      <c r="O106" s="127" t="str">
        <f t="shared" si="51"/>
        <v>-</v>
      </c>
      <c r="Q106" s="19">
        <v>0</v>
      </c>
      <c r="R106" s="19">
        <v>0</v>
      </c>
      <c r="S106" s="19">
        <f t="shared" si="52"/>
        <v>0</v>
      </c>
      <c r="T106" s="127" t="str">
        <f t="shared" si="53"/>
        <v>-</v>
      </c>
      <c r="W106" s="30">
        <f t="shared" si="54"/>
        <v>0</v>
      </c>
    </row>
    <row r="107" spans="3:23" ht="16.5" hidden="1" x14ac:dyDescent="0.3">
      <c r="C107" s="17" t="e" vm="141">
        <v>#VALUE!</v>
      </c>
      <c r="E107" s="14" t="str" cm="1">
        <f t="array" ref="E107">_FV(C107,"name")</f>
        <v>POST PRINT &amp; STAT. GREENS</v>
      </c>
      <c r="F107" s="19">
        <v>0</v>
      </c>
      <c r="G107" s="19">
        <v>0</v>
      </c>
      <c r="H107" s="19">
        <v>0</v>
      </c>
      <c r="I107" s="19">
        <f t="shared" si="48"/>
        <v>0</v>
      </c>
      <c r="J107" s="19">
        <v>0</v>
      </c>
      <c r="K107" s="19">
        <v>0</v>
      </c>
      <c r="L107" s="19">
        <v>0</v>
      </c>
      <c r="M107" s="19">
        <f t="shared" si="49"/>
        <v>0</v>
      </c>
      <c r="N107" s="19">
        <f t="shared" si="50"/>
        <v>0</v>
      </c>
      <c r="O107" s="127" t="str">
        <f t="shared" si="51"/>
        <v>-</v>
      </c>
      <c r="Q107" s="19">
        <v>0</v>
      </c>
      <c r="R107" s="19">
        <v>0</v>
      </c>
      <c r="S107" s="19">
        <f t="shared" si="52"/>
        <v>0</v>
      </c>
      <c r="T107" s="127" t="str">
        <f t="shared" si="53"/>
        <v>-</v>
      </c>
      <c r="W107" s="30">
        <f t="shared" si="54"/>
        <v>0</v>
      </c>
    </row>
    <row r="108" spans="3:23" ht="16.5" hidden="1" x14ac:dyDescent="0.3">
      <c r="C108" s="17" t="e" vm="142">
        <v>#VALUE!</v>
      </c>
      <c r="E108" s="14" t="str" cm="1">
        <f t="array" ref="E108">_FV(C108,"name")</f>
        <v>STAFF EXPENSES GREENS</v>
      </c>
      <c r="F108" s="19">
        <v>0</v>
      </c>
      <c r="G108" s="19">
        <v>0</v>
      </c>
      <c r="H108" s="19">
        <v>0</v>
      </c>
      <c r="I108" s="19">
        <f t="shared" si="48"/>
        <v>0</v>
      </c>
      <c r="J108" s="19">
        <v>0</v>
      </c>
      <c r="K108" s="19">
        <v>0</v>
      </c>
      <c r="L108" s="19">
        <v>0</v>
      </c>
      <c r="M108" s="19">
        <f t="shared" si="49"/>
        <v>0</v>
      </c>
      <c r="N108" s="19">
        <f t="shared" si="50"/>
        <v>0</v>
      </c>
      <c r="O108" s="127" t="str">
        <f t="shared" si="51"/>
        <v>-</v>
      </c>
      <c r="Q108" s="19">
        <v>0</v>
      </c>
      <c r="R108" s="19">
        <v>0</v>
      </c>
      <c r="S108" s="19">
        <f t="shared" si="52"/>
        <v>0</v>
      </c>
      <c r="T108" s="127" t="str">
        <f t="shared" si="53"/>
        <v>-</v>
      </c>
      <c r="W108" s="30">
        <f t="shared" si="54"/>
        <v>0</v>
      </c>
    </row>
    <row r="109" spans="3:23" ht="16.5" hidden="1" x14ac:dyDescent="0.3">
      <c r="C109" s="17" t="e" vm="143">
        <v>#VALUE!</v>
      </c>
      <c r="E109" s="14" t="str" cm="1">
        <f t="array" ref="E109">_FV(C109,"name")</f>
        <v>COMP FEE EFRC</v>
      </c>
      <c r="F109" s="19">
        <v>0</v>
      </c>
      <c r="G109" s="19">
        <v>0</v>
      </c>
      <c r="H109" s="19">
        <v>0</v>
      </c>
      <c r="I109" s="19">
        <f t="shared" si="48"/>
        <v>0</v>
      </c>
      <c r="J109" s="19">
        <v>0</v>
      </c>
      <c r="K109" s="19">
        <v>0</v>
      </c>
      <c r="L109" s="19">
        <v>0</v>
      </c>
      <c r="M109" s="19">
        <f t="shared" si="49"/>
        <v>0</v>
      </c>
      <c r="N109" s="19">
        <f t="shared" si="50"/>
        <v>0</v>
      </c>
      <c r="O109" s="127" t="str">
        <f t="shared" si="51"/>
        <v>-</v>
      </c>
      <c r="Q109" s="19">
        <v>0</v>
      </c>
      <c r="R109" s="19">
        <v>0</v>
      </c>
      <c r="S109" s="19">
        <f t="shared" si="52"/>
        <v>0</v>
      </c>
      <c r="T109" s="127" t="str">
        <f t="shared" si="53"/>
        <v>-</v>
      </c>
      <c r="W109" s="30">
        <f t="shared" si="54"/>
        <v>0</v>
      </c>
    </row>
    <row r="110" spans="3:23" ht="16.5" hidden="1" x14ac:dyDescent="0.3">
      <c r="C110" s="17" t="e" vm="144">
        <v>#VALUE!</v>
      </c>
      <c r="E110" s="14" t="str" cm="1">
        <f t="array" ref="E110">_FV(C110,"name")</f>
        <v>COURSE &amp; GREENS MN NO GST</v>
      </c>
      <c r="F110" s="19">
        <v>0</v>
      </c>
      <c r="G110" s="19">
        <v>0</v>
      </c>
      <c r="H110" s="19">
        <v>0</v>
      </c>
      <c r="I110" s="19">
        <f t="shared" si="48"/>
        <v>0</v>
      </c>
      <c r="J110" s="19">
        <v>0</v>
      </c>
      <c r="K110" s="19">
        <v>0</v>
      </c>
      <c r="L110" s="19">
        <v>0</v>
      </c>
      <c r="M110" s="19">
        <f t="shared" si="49"/>
        <v>0</v>
      </c>
      <c r="N110" s="19">
        <f t="shared" si="50"/>
        <v>0</v>
      </c>
      <c r="O110" s="127" t="str">
        <f t="shared" si="51"/>
        <v>-</v>
      </c>
      <c r="Q110" s="19">
        <v>0</v>
      </c>
      <c r="R110" s="19">
        <v>0</v>
      </c>
      <c r="S110" s="19">
        <f t="shared" si="52"/>
        <v>0</v>
      </c>
      <c r="T110" s="127" t="str">
        <f t="shared" si="53"/>
        <v>-</v>
      </c>
      <c r="W110" s="30">
        <f t="shared" si="54"/>
        <v>0</v>
      </c>
    </row>
    <row r="111" spans="3:23" ht="16.5" hidden="1" x14ac:dyDescent="0.3">
      <c r="C111" s="17" t="e" vm="145">
        <v>#VALUE!</v>
      </c>
      <c r="E111" s="14" t="str" cm="1">
        <f t="array" ref="E111">_FV(C111,"name")</f>
        <v>INSURANCE GREENS</v>
      </c>
      <c r="F111" s="19">
        <v>0</v>
      </c>
      <c r="G111" s="19">
        <v>0</v>
      </c>
      <c r="H111" s="19">
        <v>0</v>
      </c>
      <c r="I111" s="19">
        <f t="shared" si="48"/>
        <v>0</v>
      </c>
      <c r="J111" s="19">
        <v>0</v>
      </c>
      <c r="K111" s="19">
        <v>0</v>
      </c>
      <c r="L111" s="19">
        <v>0</v>
      </c>
      <c r="M111" s="19">
        <f t="shared" si="49"/>
        <v>0</v>
      </c>
      <c r="N111" s="19">
        <f t="shared" si="50"/>
        <v>0</v>
      </c>
      <c r="O111" s="127" t="str">
        <f t="shared" si="51"/>
        <v>-</v>
      </c>
      <c r="Q111" s="19">
        <v>0</v>
      </c>
      <c r="R111" s="19">
        <v>0</v>
      </c>
      <c r="S111" s="19">
        <f t="shared" si="52"/>
        <v>0</v>
      </c>
      <c r="T111" s="127" t="str">
        <f t="shared" si="53"/>
        <v>-</v>
      </c>
      <c r="W111" s="30">
        <f t="shared" si="54"/>
        <v>0</v>
      </c>
    </row>
    <row r="112" spans="3:23" ht="16.5" hidden="1" x14ac:dyDescent="0.3">
      <c r="C112" s="17" t="e" vm="146">
        <v>#VALUE!</v>
      </c>
      <c r="E112" s="14" t="str" cm="1">
        <f t="array" ref="E112">_FV(C112,"name")</f>
        <v>AFFIL FEES EDEN GREENS GS</v>
      </c>
      <c r="F112" s="19">
        <v>0</v>
      </c>
      <c r="G112" s="19">
        <v>0</v>
      </c>
      <c r="H112" s="19">
        <v>0</v>
      </c>
      <c r="I112" s="19">
        <f t="shared" si="48"/>
        <v>0</v>
      </c>
      <c r="J112" s="19">
        <v>0</v>
      </c>
      <c r="K112" s="19">
        <v>0</v>
      </c>
      <c r="L112" s="19">
        <v>0</v>
      </c>
      <c r="M112" s="19">
        <f t="shared" si="49"/>
        <v>0</v>
      </c>
      <c r="N112" s="19">
        <f t="shared" si="50"/>
        <v>0</v>
      </c>
      <c r="O112" s="127" t="str">
        <f t="shared" si="51"/>
        <v>-</v>
      </c>
      <c r="Q112" s="19">
        <v>0</v>
      </c>
      <c r="R112" s="19">
        <v>0</v>
      </c>
      <c r="S112" s="19">
        <f t="shared" si="52"/>
        <v>0</v>
      </c>
      <c r="T112" s="127" t="str">
        <f t="shared" si="53"/>
        <v>-</v>
      </c>
      <c r="W112" s="30">
        <f t="shared" si="54"/>
        <v>0</v>
      </c>
    </row>
    <row r="113" spans="3:23" ht="15.75" x14ac:dyDescent="0.3">
      <c r="C113" s="17" t="e" vm="55">
        <v>#VALUE!</v>
      </c>
      <c r="E113" s="3" t="str" cm="1">
        <f t="array" ref="E113">_FV(C113,"name")</f>
        <v>GREENS EXPENSES</v>
      </c>
      <c r="F113" s="20">
        <v>56261.81</v>
      </c>
      <c r="G113" s="20">
        <v>46696.15</v>
      </c>
      <c r="H113" s="20">
        <v>50863.97</v>
      </c>
      <c r="I113" s="20">
        <f>SUM(F113:H113)</f>
        <v>153821.93</v>
      </c>
      <c r="J113" s="20">
        <v>71831.13</v>
      </c>
      <c r="K113" s="20">
        <v>50078.52</v>
      </c>
      <c r="L113" s="20">
        <v>43551.55</v>
      </c>
      <c r="M113" s="20">
        <f>SUM(J113:L113)</f>
        <v>165461.20000000001</v>
      </c>
      <c r="N113" s="20">
        <f t="shared" si="50"/>
        <v>-11639.270000000019</v>
      </c>
      <c r="O113" s="128">
        <f t="shared" si="51"/>
        <v>-7.0344407027146047E-2</v>
      </c>
      <c r="Q113" s="20">
        <v>97560.12</v>
      </c>
      <c r="R113" s="20">
        <v>93630.07</v>
      </c>
      <c r="S113" s="20">
        <f t="shared" si="52"/>
        <v>3930.0499999999884</v>
      </c>
      <c r="T113" s="128">
        <f t="shared" si="53"/>
        <v>4.197422900570285E-2</v>
      </c>
      <c r="W113">
        <v>1</v>
      </c>
    </row>
    <row r="114" spans="3:23" ht="16.5" thickBot="1" x14ac:dyDescent="0.35">
      <c r="C114" s="17" t="e" vm="56">
        <v>#VALUE!</v>
      </c>
      <c r="E114" s="4" t="str" cm="1">
        <f t="array" ref="E114">_FV(C114,"name")</f>
        <v>GREENS GROSS PROFIT</v>
      </c>
      <c r="F114" s="25">
        <v>-18453.75</v>
      </c>
      <c r="G114" s="25">
        <v>-22662.18</v>
      </c>
      <c r="H114" s="25">
        <v>-38312.699999999997</v>
      </c>
      <c r="I114" s="25">
        <f>SUM(F114:H114)</f>
        <v>-79428.63</v>
      </c>
      <c r="J114" s="25">
        <v>-41416.730000000003</v>
      </c>
      <c r="K114" s="25">
        <v>-36841.269999999997</v>
      </c>
      <c r="L114" s="25">
        <v>-9980.44</v>
      </c>
      <c r="M114" s="25">
        <f>SUM(J114:L114)</f>
        <v>-88238.44</v>
      </c>
      <c r="N114" s="25">
        <f t="shared" si="50"/>
        <v>8809.8099999999977</v>
      </c>
      <c r="O114" s="33">
        <f t="shared" si="51"/>
        <v>-9.9840953670531765E-2</v>
      </c>
      <c r="Q114" s="25">
        <v>-60974.879999999997</v>
      </c>
      <c r="R114" s="25">
        <v>-46821.71</v>
      </c>
      <c r="S114" s="25">
        <f t="shared" si="52"/>
        <v>-14153.169999999998</v>
      </c>
      <c r="T114" s="33">
        <f t="shared" si="53"/>
        <v>0.30227793901589667</v>
      </c>
      <c r="W114">
        <v>1</v>
      </c>
    </row>
    <row r="115" spans="3:23" ht="16.5" thickBot="1" x14ac:dyDescent="0.35">
      <c r="E115" s="2" t="s">
        <v>18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32"/>
      <c r="Q115" s="13"/>
      <c r="R115" s="13"/>
      <c r="S115" s="13"/>
      <c r="T115" s="32"/>
      <c r="W115">
        <v>1</v>
      </c>
    </row>
    <row r="116" spans="3:23" ht="16.5" hidden="1" x14ac:dyDescent="0.3">
      <c r="C116" s="17" t="e" vm="147">
        <v>#VALUE!</v>
      </c>
      <c r="E116" s="14" t="str" cm="1">
        <f t="array" ref="E116">_FV(C116,"name")</f>
        <v>SALES TUESDAY RAFFLE</v>
      </c>
      <c r="F116" s="19">
        <v>0</v>
      </c>
      <c r="G116" s="19">
        <v>0</v>
      </c>
      <c r="H116" s="19">
        <v>0</v>
      </c>
      <c r="I116" s="19">
        <f t="shared" ref="I116:I119" si="55">SUM(F116:H116)</f>
        <v>0</v>
      </c>
      <c r="J116" s="19">
        <v>0</v>
      </c>
      <c r="K116" s="19">
        <v>0</v>
      </c>
      <c r="L116" s="19">
        <v>0</v>
      </c>
      <c r="M116" s="19">
        <f t="shared" ref="M116:M119" si="56">SUM(J116:L116)</f>
        <v>0</v>
      </c>
      <c r="N116" s="19">
        <f>I116-M116</f>
        <v>0</v>
      </c>
      <c r="O116" s="127" t="str">
        <f>IFERROR(N116/M116,"-")</f>
        <v>-</v>
      </c>
      <c r="Q116" s="19">
        <v>0</v>
      </c>
      <c r="R116" s="19">
        <v>0</v>
      </c>
      <c r="S116" s="19">
        <f t="shared" ref="S116:S120" si="57">Q116-R116</f>
        <v>0</v>
      </c>
      <c r="T116" s="127" t="str">
        <f t="shared" ref="T116:T120" si="58">IFERROR(S116/R116,"-")</f>
        <v>-</v>
      </c>
      <c r="W116" s="30">
        <f t="shared" ref="W116:W119" si="59">SUM(H116:L116)+SUM(Q116:R116)</f>
        <v>0</v>
      </c>
    </row>
    <row r="117" spans="3:23" ht="16.5" hidden="1" x14ac:dyDescent="0.3">
      <c r="C117" s="17" t="e" vm="148">
        <v>#VALUE!</v>
      </c>
      <c r="E117" s="14" t="str" cm="1">
        <f t="array" ref="E117">_FV(C117,"name")</f>
        <v>SALES SUNDAY RAFFLE</v>
      </c>
      <c r="F117" s="19">
        <v>0</v>
      </c>
      <c r="G117" s="19">
        <v>0</v>
      </c>
      <c r="H117" s="19">
        <v>0</v>
      </c>
      <c r="I117" s="19">
        <f t="shared" si="55"/>
        <v>0</v>
      </c>
      <c r="J117" s="19">
        <v>0</v>
      </c>
      <c r="K117" s="19">
        <v>0</v>
      </c>
      <c r="L117" s="19">
        <v>0</v>
      </c>
      <c r="M117" s="19">
        <f t="shared" si="56"/>
        <v>0</v>
      </c>
      <c r="N117" s="19">
        <f>I117-M117</f>
        <v>0</v>
      </c>
      <c r="O117" s="127" t="str">
        <f>IFERROR(N117/M117,"-")</f>
        <v>-</v>
      </c>
      <c r="Q117" s="19">
        <v>0</v>
      </c>
      <c r="R117" s="19">
        <v>0</v>
      </c>
      <c r="S117" s="19">
        <f t="shared" si="57"/>
        <v>0</v>
      </c>
      <c r="T117" s="127" t="str">
        <f t="shared" si="58"/>
        <v>-</v>
      </c>
      <c r="W117" s="30">
        <f t="shared" si="59"/>
        <v>0</v>
      </c>
    </row>
    <row r="118" spans="3:23" ht="16.5" x14ac:dyDescent="0.3">
      <c r="C118" s="17" t="e" vm="149">
        <v>#VALUE!</v>
      </c>
      <c r="E118" s="14" t="str" cm="1">
        <f t="array" ref="E118">_FV(C118,"name")</f>
        <v>SALES BINGO RECIPTS</v>
      </c>
      <c r="F118" s="19">
        <v>687.09</v>
      </c>
      <c r="G118" s="19">
        <v>388.16</v>
      </c>
      <c r="H118" s="19">
        <v>545</v>
      </c>
      <c r="I118" s="19">
        <f t="shared" si="55"/>
        <v>1620.25</v>
      </c>
      <c r="J118" s="19">
        <v>667.27</v>
      </c>
      <c r="K118" s="19">
        <v>779.56</v>
      </c>
      <c r="L118" s="19">
        <v>653.45000000000005</v>
      </c>
      <c r="M118" s="19">
        <f t="shared" si="56"/>
        <v>2100.2799999999997</v>
      </c>
      <c r="N118" s="19">
        <f>I118-M118</f>
        <v>-480.02999999999975</v>
      </c>
      <c r="O118" s="127">
        <f>IFERROR(N118/M118,"-")</f>
        <v>-0.22855524025368038</v>
      </c>
      <c r="Q118" s="19">
        <v>933.16</v>
      </c>
      <c r="R118" s="19">
        <v>1433.01</v>
      </c>
      <c r="S118" s="19">
        <f t="shared" si="57"/>
        <v>-499.85</v>
      </c>
      <c r="T118" s="127">
        <f t="shared" si="58"/>
        <v>-0.34881124346654946</v>
      </c>
      <c r="W118" s="30">
        <f t="shared" si="59"/>
        <v>6631.7</v>
      </c>
    </row>
    <row r="119" spans="3:23" ht="16.5" x14ac:dyDescent="0.3">
      <c r="C119" s="17" t="e" vm="150">
        <v>#VALUE!</v>
      </c>
      <c r="E119" s="14" t="str" cm="1">
        <f t="array" ref="E119">_FV(C119,"name")</f>
        <v>SALES RAFFLE</v>
      </c>
      <c r="F119" s="19">
        <v>12618.19</v>
      </c>
      <c r="G119" s="19">
        <v>12411.37</v>
      </c>
      <c r="H119" s="19">
        <v>10418.19</v>
      </c>
      <c r="I119" s="19">
        <f t="shared" si="55"/>
        <v>35447.75</v>
      </c>
      <c r="J119" s="19">
        <v>14050.9</v>
      </c>
      <c r="K119" s="19">
        <v>14701.83</v>
      </c>
      <c r="L119" s="19">
        <v>12474.54</v>
      </c>
      <c r="M119" s="19">
        <f t="shared" si="56"/>
        <v>41227.270000000004</v>
      </c>
      <c r="N119" s="19">
        <f>I119-M119</f>
        <v>-5779.5200000000041</v>
      </c>
      <c r="O119" s="127">
        <f>IFERROR(N119/M119,"-")</f>
        <v>-0.14018682294510415</v>
      </c>
      <c r="Q119" s="19">
        <v>22829.56</v>
      </c>
      <c r="R119" s="19">
        <v>27176.37</v>
      </c>
      <c r="S119" s="19">
        <f t="shared" si="57"/>
        <v>-4346.8099999999977</v>
      </c>
      <c r="T119" s="127">
        <f t="shared" si="58"/>
        <v>-0.15994814612841957</v>
      </c>
      <c r="W119" s="30">
        <f t="shared" si="59"/>
        <v>137099.13999999998</v>
      </c>
    </row>
    <row r="120" spans="3:23" ht="15.75" x14ac:dyDescent="0.3">
      <c r="C120" s="17" t="e" vm="57">
        <v>#VALUE!</v>
      </c>
      <c r="E120" s="3" t="str" cm="1">
        <f t="array" ref="E120">_FV(C120,"name")</f>
        <v>RAFFLE AND BINGO INCOME</v>
      </c>
      <c r="F120" s="20">
        <v>13305.28</v>
      </c>
      <c r="G120" s="20">
        <v>12799.53</v>
      </c>
      <c r="H120" s="20">
        <v>10963.19</v>
      </c>
      <c r="I120" s="20">
        <f>SUM(F120:H120)</f>
        <v>37068</v>
      </c>
      <c r="J120" s="20">
        <v>14718.17</v>
      </c>
      <c r="K120" s="20">
        <v>15481.39</v>
      </c>
      <c r="L120" s="20">
        <v>13127.99</v>
      </c>
      <c r="M120" s="20">
        <f>SUM(J120:L120)</f>
        <v>43327.549999999996</v>
      </c>
      <c r="N120" s="20">
        <f>I120-M120</f>
        <v>-6259.5499999999956</v>
      </c>
      <c r="O120" s="128">
        <f>IFERROR(N120/M120,"-")</f>
        <v>-0.14447043509268342</v>
      </c>
      <c r="Q120" s="20">
        <v>23762.720000000001</v>
      </c>
      <c r="R120" s="20">
        <v>28609.38</v>
      </c>
      <c r="S120" s="20">
        <f t="shared" si="57"/>
        <v>-4846.66</v>
      </c>
      <c r="T120" s="128">
        <f t="shared" si="58"/>
        <v>-0.16940807525364057</v>
      </c>
      <c r="W120">
        <v>1</v>
      </c>
    </row>
    <row r="121" spans="3:23" ht="16.5" thickBot="1" x14ac:dyDescent="0.35">
      <c r="E121" s="2" t="s">
        <v>2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32"/>
      <c r="Q121" s="13"/>
      <c r="R121" s="13"/>
      <c r="S121" s="13"/>
      <c r="T121" s="32"/>
      <c r="W121">
        <v>1</v>
      </c>
    </row>
    <row r="122" spans="3:23" ht="16.5" x14ac:dyDescent="0.3">
      <c r="C122" s="17" t="e" vm="151">
        <v>#VALUE!</v>
      </c>
      <c r="E122" s="14" t="str" cm="1">
        <f t="array" ref="E122">_FV(C122,"name")</f>
        <v>EXP. RAFFLE</v>
      </c>
      <c r="F122" s="19">
        <v>9486.34</v>
      </c>
      <c r="G122" s="19">
        <v>14790.9</v>
      </c>
      <c r="H122" s="19">
        <v>12502.44</v>
      </c>
      <c r="I122" s="19">
        <f t="shared" ref="I122:I129" si="60">SUM(F122:H122)</f>
        <v>36779.68</v>
      </c>
      <c r="J122" s="19">
        <v>11940.76</v>
      </c>
      <c r="K122" s="19">
        <v>16550.080000000002</v>
      </c>
      <c r="L122" s="19">
        <v>13339.61</v>
      </c>
      <c r="M122" s="19">
        <f t="shared" ref="M122:M129" si="61">SUM(J122:L122)</f>
        <v>41830.450000000004</v>
      </c>
      <c r="N122" s="19">
        <f t="shared" ref="N122:N131" si="62">I122-M122</f>
        <v>-5050.7700000000041</v>
      </c>
      <c r="O122" s="127">
        <f t="shared" ref="O122:O131" si="63">IFERROR(N122/M122,"-")</f>
        <v>-0.1207438600349746</v>
      </c>
      <c r="Q122" s="19">
        <v>27293.34</v>
      </c>
      <c r="R122" s="19">
        <v>29889.69</v>
      </c>
      <c r="S122" s="19">
        <f t="shared" ref="S122:S131" si="64">Q122-R122</f>
        <v>-2596.3499999999985</v>
      </c>
      <c r="T122" s="127">
        <f t="shared" ref="T122:T131" si="65">IFERROR(S122/R122,"-")</f>
        <v>-8.6864400400271755E-2</v>
      </c>
      <c r="W122" s="30">
        <f t="shared" ref="W122:W129" si="66">SUM(H122:L122)+SUM(Q122:R122)</f>
        <v>148295.6</v>
      </c>
    </row>
    <row r="123" spans="3:23" ht="16.5" x14ac:dyDescent="0.3">
      <c r="C123" s="17" t="e" vm="152">
        <v>#VALUE!</v>
      </c>
      <c r="E123" s="14" t="str" cm="1">
        <f t="array" ref="E123">_FV(C123,"name")</f>
        <v>EXP. BINGO GST</v>
      </c>
      <c r="F123" s="19">
        <v>2156.27</v>
      </c>
      <c r="G123" s="19">
        <v>1788.16</v>
      </c>
      <c r="H123" s="19">
        <v>1914.42</v>
      </c>
      <c r="I123" s="19">
        <f t="shared" si="60"/>
        <v>5858.85</v>
      </c>
      <c r="J123" s="19">
        <v>2092.61</v>
      </c>
      <c r="K123" s="19">
        <v>1901.73</v>
      </c>
      <c r="L123" s="19">
        <v>2014.46</v>
      </c>
      <c r="M123" s="19">
        <f t="shared" si="61"/>
        <v>6008.8</v>
      </c>
      <c r="N123" s="19">
        <f t="shared" si="62"/>
        <v>-149.94999999999982</v>
      </c>
      <c r="O123" s="127">
        <f t="shared" si="63"/>
        <v>-2.4955065903341733E-2</v>
      </c>
      <c r="Q123" s="19">
        <v>3702.58</v>
      </c>
      <c r="R123" s="19">
        <v>3916.19</v>
      </c>
      <c r="S123" s="19">
        <f t="shared" si="64"/>
        <v>-213.61000000000013</v>
      </c>
      <c r="T123" s="127">
        <f t="shared" si="65"/>
        <v>-5.4545361690827084E-2</v>
      </c>
      <c r="W123" s="30">
        <f t="shared" si="66"/>
        <v>21400.84</v>
      </c>
    </row>
    <row r="124" spans="3:23" ht="16.5" hidden="1" x14ac:dyDescent="0.3">
      <c r="C124" s="17" t="e" vm="153">
        <v>#VALUE!</v>
      </c>
      <c r="E124" s="14" t="str" cm="1">
        <f t="array" ref="E124">_FV(C124,"name")</f>
        <v>EXP. FRID RAFFLE NO GST R</v>
      </c>
      <c r="F124" s="19">
        <v>0</v>
      </c>
      <c r="G124" s="19">
        <v>0</v>
      </c>
      <c r="H124" s="19">
        <v>0</v>
      </c>
      <c r="I124" s="19">
        <f t="shared" si="60"/>
        <v>0</v>
      </c>
      <c r="J124" s="19">
        <v>0</v>
      </c>
      <c r="K124" s="19">
        <v>0</v>
      </c>
      <c r="L124" s="19">
        <v>0</v>
      </c>
      <c r="M124" s="19">
        <f t="shared" si="61"/>
        <v>0</v>
      </c>
      <c r="N124" s="19">
        <f t="shared" si="62"/>
        <v>0</v>
      </c>
      <c r="O124" s="127" t="str">
        <f t="shared" si="63"/>
        <v>-</v>
      </c>
      <c r="Q124" s="19">
        <v>0</v>
      </c>
      <c r="R124" s="19">
        <v>0</v>
      </c>
      <c r="S124" s="19">
        <f t="shared" si="64"/>
        <v>0</v>
      </c>
      <c r="T124" s="127" t="str">
        <f t="shared" si="65"/>
        <v>-</v>
      </c>
      <c r="W124" s="30">
        <f t="shared" si="66"/>
        <v>0</v>
      </c>
    </row>
    <row r="125" spans="3:23" ht="16.5" hidden="1" x14ac:dyDescent="0.3">
      <c r="C125" s="17" t="e" vm="154">
        <v>#VALUE!</v>
      </c>
      <c r="E125" s="14" t="str" cm="1">
        <f t="array" ref="E125">_FV(C125,"name")</f>
        <v>EXP. TUE RAFFLE NO GST RE</v>
      </c>
      <c r="F125" s="19">
        <v>0</v>
      </c>
      <c r="G125" s="19">
        <v>0</v>
      </c>
      <c r="H125" s="19">
        <v>0</v>
      </c>
      <c r="I125" s="19">
        <f t="shared" si="60"/>
        <v>0</v>
      </c>
      <c r="J125" s="19">
        <v>0</v>
      </c>
      <c r="K125" s="19">
        <v>0</v>
      </c>
      <c r="L125" s="19">
        <v>0</v>
      </c>
      <c r="M125" s="19">
        <f t="shared" si="61"/>
        <v>0</v>
      </c>
      <c r="N125" s="19">
        <f t="shared" si="62"/>
        <v>0</v>
      </c>
      <c r="O125" s="127" t="str">
        <f t="shared" si="63"/>
        <v>-</v>
      </c>
      <c r="Q125" s="19">
        <v>0</v>
      </c>
      <c r="R125" s="19">
        <v>0</v>
      </c>
      <c r="S125" s="19">
        <f t="shared" si="64"/>
        <v>0</v>
      </c>
      <c r="T125" s="127" t="str">
        <f t="shared" si="65"/>
        <v>-</v>
      </c>
      <c r="W125" s="30">
        <f t="shared" si="66"/>
        <v>0</v>
      </c>
    </row>
    <row r="126" spans="3:23" ht="16.5" hidden="1" x14ac:dyDescent="0.3">
      <c r="C126" s="17" t="e" vm="155">
        <v>#VALUE!</v>
      </c>
      <c r="E126" s="14" t="str" cm="1">
        <f t="array" ref="E126">_FV(C126,"name")</f>
        <v>EXP. SUN RAFFLE GST</v>
      </c>
      <c r="F126" s="19">
        <v>0</v>
      </c>
      <c r="G126" s="19">
        <v>0</v>
      </c>
      <c r="H126" s="19">
        <v>0</v>
      </c>
      <c r="I126" s="19">
        <f t="shared" si="60"/>
        <v>0</v>
      </c>
      <c r="J126" s="19">
        <v>0</v>
      </c>
      <c r="K126" s="19">
        <v>0</v>
      </c>
      <c r="L126" s="19">
        <v>0</v>
      </c>
      <c r="M126" s="19">
        <f t="shared" si="61"/>
        <v>0</v>
      </c>
      <c r="N126" s="19">
        <f t="shared" si="62"/>
        <v>0</v>
      </c>
      <c r="O126" s="127" t="str">
        <f t="shared" si="63"/>
        <v>-</v>
      </c>
      <c r="Q126" s="19">
        <v>0</v>
      </c>
      <c r="R126" s="19">
        <v>0</v>
      </c>
      <c r="S126" s="19">
        <f t="shared" si="64"/>
        <v>0</v>
      </c>
      <c r="T126" s="127" t="str">
        <f t="shared" si="65"/>
        <v>-</v>
      </c>
      <c r="W126" s="30">
        <f t="shared" si="66"/>
        <v>0</v>
      </c>
    </row>
    <row r="127" spans="3:23" ht="16.5" hidden="1" x14ac:dyDescent="0.3">
      <c r="C127" s="17" t="e" vm="156">
        <v>#VALUE!</v>
      </c>
      <c r="E127" s="14" t="str" cm="1">
        <f t="array" ref="E127">_FV(C127,"name")</f>
        <v>EXP. TUE RAFFLE GST</v>
      </c>
      <c r="F127" s="19">
        <v>0</v>
      </c>
      <c r="G127" s="19">
        <v>0</v>
      </c>
      <c r="H127" s="19">
        <v>0</v>
      </c>
      <c r="I127" s="19">
        <f t="shared" si="60"/>
        <v>0</v>
      </c>
      <c r="J127" s="19">
        <v>0</v>
      </c>
      <c r="K127" s="19">
        <v>0</v>
      </c>
      <c r="L127" s="19">
        <v>0</v>
      </c>
      <c r="M127" s="19">
        <f t="shared" si="61"/>
        <v>0</v>
      </c>
      <c r="N127" s="19">
        <f t="shared" si="62"/>
        <v>0</v>
      </c>
      <c r="O127" s="127" t="str">
        <f t="shared" si="63"/>
        <v>-</v>
      </c>
      <c r="Q127" s="19">
        <v>0</v>
      </c>
      <c r="R127" s="19">
        <v>0</v>
      </c>
      <c r="S127" s="19">
        <f t="shared" si="64"/>
        <v>0</v>
      </c>
      <c r="T127" s="127" t="str">
        <f t="shared" si="65"/>
        <v>-</v>
      </c>
      <c r="W127" s="30">
        <f t="shared" si="66"/>
        <v>0</v>
      </c>
    </row>
    <row r="128" spans="3:23" ht="16.5" hidden="1" x14ac:dyDescent="0.3">
      <c r="C128" s="17" t="e" vm="157">
        <v>#VALUE!</v>
      </c>
      <c r="E128" s="14" t="str" cm="1">
        <f t="array" ref="E128">_FV(C128,"name")</f>
        <v>EXP. SUN RAFFLE NO GST RE</v>
      </c>
      <c r="F128" s="19">
        <v>0</v>
      </c>
      <c r="G128" s="19">
        <v>0</v>
      </c>
      <c r="H128" s="19">
        <v>0</v>
      </c>
      <c r="I128" s="19">
        <f t="shared" si="60"/>
        <v>0</v>
      </c>
      <c r="J128" s="19">
        <v>0</v>
      </c>
      <c r="K128" s="19">
        <v>0</v>
      </c>
      <c r="L128" s="19">
        <v>0</v>
      </c>
      <c r="M128" s="19">
        <f t="shared" si="61"/>
        <v>0</v>
      </c>
      <c r="N128" s="19">
        <f t="shared" si="62"/>
        <v>0</v>
      </c>
      <c r="O128" s="127" t="str">
        <f t="shared" si="63"/>
        <v>-</v>
      </c>
      <c r="Q128" s="19">
        <v>0</v>
      </c>
      <c r="R128" s="19">
        <v>0</v>
      </c>
      <c r="S128" s="19">
        <f t="shared" si="64"/>
        <v>0</v>
      </c>
      <c r="T128" s="127" t="str">
        <f t="shared" si="65"/>
        <v>-</v>
      </c>
      <c r="W128" s="30">
        <f t="shared" si="66"/>
        <v>0</v>
      </c>
    </row>
    <row r="129" spans="3:23" ht="16.5" hidden="1" x14ac:dyDescent="0.3">
      <c r="C129" s="17" t="e" vm="158">
        <v>#VALUE!</v>
      </c>
      <c r="E129" s="14" t="str" cm="1">
        <f t="array" ref="E129">_FV(C129,"name")</f>
        <v>EXP. BINGO NO GST</v>
      </c>
      <c r="F129" s="19">
        <v>0</v>
      </c>
      <c r="G129" s="19">
        <v>0</v>
      </c>
      <c r="H129" s="19">
        <v>0</v>
      </c>
      <c r="I129" s="19">
        <f t="shared" si="60"/>
        <v>0</v>
      </c>
      <c r="J129" s="19">
        <v>0</v>
      </c>
      <c r="K129" s="19">
        <v>0</v>
      </c>
      <c r="L129" s="19">
        <v>0</v>
      </c>
      <c r="M129" s="19">
        <f t="shared" si="61"/>
        <v>0</v>
      </c>
      <c r="N129" s="19">
        <f t="shared" si="62"/>
        <v>0</v>
      </c>
      <c r="O129" s="127" t="str">
        <f t="shared" si="63"/>
        <v>-</v>
      </c>
      <c r="Q129" s="19">
        <v>0</v>
      </c>
      <c r="R129" s="19">
        <v>0</v>
      </c>
      <c r="S129" s="19">
        <f t="shared" si="64"/>
        <v>0</v>
      </c>
      <c r="T129" s="127" t="str">
        <f t="shared" si="65"/>
        <v>-</v>
      </c>
      <c r="W129" s="30">
        <f t="shared" si="66"/>
        <v>0</v>
      </c>
    </row>
    <row r="130" spans="3:23" ht="15.75" x14ac:dyDescent="0.3">
      <c r="C130" s="17" t="e" vm="58">
        <v>#VALUE!</v>
      </c>
      <c r="E130" s="3" t="str" cm="1">
        <f t="array" ref="E130">_FV(C130,"name")</f>
        <v>RAFFLE AND BINGO EXPENSE</v>
      </c>
      <c r="F130" s="20">
        <v>11642.61</v>
      </c>
      <c r="G130" s="20">
        <v>16579.060000000001</v>
      </c>
      <c r="H130" s="20">
        <v>14416.86</v>
      </c>
      <c r="I130" s="20">
        <f>SUM(F130:H130)</f>
        <v>42638.53</v>
      </c>
      <c r="J130" s="20">
        <v>14033.37</v>
      </c>
      <c r="K130" s="20">
        <v>18451.810000000001</v>
      </c>
      <c r="L130" s="20">
        <v>15354.07</v>
      </c>
      <c r="M130" s="20">
        <f>SUM(J130:L130)</f>
        <v>47839.25</v>
      </c>
      <c r="N130" s="20">
        <f t="shared" si="62"/>
        <v>-5200.7200000000012</v>
      </c>
      <c r="O130" s="128">
        <f t="shared" si="63"/>
        <v>-0.10871240665353243</v>
      </c>
      <c r="Q130" s="20">
        <v>30995.919999999998</v>
      </c>
      <c r="R130" s="20">
        <v>33805.879999999997</v>
      </c>
      <c r="S130" s="20">
        <f t="shared" si="64"/>
        <v>-2809.9599999999991</v>
      </c>
      <c r="T130" s="128">
        <f t="shared" si="65"/>
        <v>-8.3120451235110554E-2</v>
      </c>
      <c r="W130">
        <v>1</v>
      </c>
    </row>
    <row r="131" spans="3:23" ht="16.5" thickBot="1" x14ac:dyDescent="0.35">
      <c r="C131" s="17" t="e" vm="59">
        <v>#VALUE!</v>
      </c>
      <c r="E131" s="4" t="str" cm="1">
        <f t="array" ref="E131">_FV(C131,"name")</f>
        <v>RAFFLE AND BINGO GROSS PROFIT</v>
      </c>
      <c r="F131" s="25">
        <v>-1662.67</v>
      </c>
      <c r="G131" s="25">
        <v>3779.53</v>
      </c>
      <c r="H131" s="25">
        <v>3453.67</v>
      </c>
      <c r="I131" s="25">
        <f>SUM(F131:H131)</f>
        <v>5570.5300000000007</v>
      </c>
      <c r="J131" s="25">
        <v>-684.8</v>
      </c>
      <c r="K131" s="25">
        <v>2970.42</v>
      </c>
      <c r="L131" s="25">
        <v>2226.08</v>
      </c>
      <c r="M131" s="25">
        <f>SUM(J131:L131)</f>
        <v>4511.7</v>
      </c>
      <c r="N131" s="25">
        <f t="shared" si="62"/>
        <v>1058.8300000000008</v>
      </c>
      <c r="O131" s="33">
        <f t="shared" si="63"/>
        <v>0.23468537358423674</v>
      </c>
      <c r="Q131" s="25">
        <v>7233.2</v>
      </c>
      <c r="R131" s="25">
        <v>5196.5</v>
      </c>
      <c r="S131" s="25">
        <f t="shared" si="64"/>
        <v>2036.6999999999998</v>
      </c>
      <c r="T131" s="33">
        <f t="shared" si="65"/>
        <v>0.39193688059270659</v>
      </c>
      <c r="W131">
        <v>1</v>
      </c>
    </row>
    <row r="132" spans="3:23" ht="16.5" thickBot="1" x14ac:dyDescent="0.35">
      <c r="E132" s="2" t="s">
        <v>19</v>
      </c>
      <c r="F132" s="13"/>
      <c r="G132" s="13"/>
      <c r="H132" s="13"/>
      <c r="I132" s="13"/>
      <c r="J132" s="13"/>
      <c r="K132" s="13"/>
      <c r="L132" s="13"/>
      <c r="M132" s="13"/>
      <c r="N132" s="13"/>
      <c r="O132" s="32"/>
      <c r="Q132" s="13"/>
      <c r="R132" s="13"/>
      <c r="S132" s="13"/>
      <c r="T132" s="32"/>
      <c r="W132">
        <v>1</v>
      </c>
    </row>
    <row r="133" spans="3:23" ht="16.5" x14ac:dyDescent="0.3">
      <c r="C133" s="17" t="e" vm="159">
        <v>#VALUE!</v>
      </c>
      <c r="E133" s="14" t="str" cm="1">
        <f t="array" ref="E133">_FV(C133,"name")</f>
        <v>TAB COMMISSION</v>
      </c>
      <c r="F133" s="19">
        <v>2204.0500000000002</v>
      </c>
      <c r="G133" s="19">
        <v>837.86</v>
      </c>
      <c r="H133" s="19">
        <v>431.85</v>
      </c>
      <c r="I133" s="19">
        <f t="shared" ref="I133:I134" si="67">SUM(F133:H133)</f>
        <v>3473.76</v>
      </c>
      <c r="J133" s="19">
        <v>377.01</v>
      </c>
      <c r="K133" s="19">
        <v>1156.79</v>
      </c>
      <c r="L133" s="19">
        <v>1426.91</v>
      </c>
      <c r="M133" s="19">
        <f t="shared" ref="M133:M134" si="68">SUM(J133:L133)</f>
        <v>2960.71</v>
      </c>
      <c r="N133" s="19">
        <f>I133-M133</f>
        <v>513.05000000000018</v>
      </c>
      <c r="O133" s="127">
        <f>IFERROR(N133/M133,"-")</f>
        <v>0.17328613744676113</v>
      </c>
      <c r="Q133" s="19">
        <v>1269.71</v>
      </c>
      <c r="R133" s="19">
        <v>2583.6999999999998</v>
      </c>
      <c r="S133" s="19">
        <f t="shared" ref="S133:S135" si="69">Q133-R133</f>
        <v>-1313.9899999999998</v>
      </c>
      <c r="T133" s="127">
        <f t="shared" ref="T133:T135" si="70">IFERROR(S133/R133,"-")</f>
        <v>-0.5085691063203932</v>
      </c>
      <c r="W133" s="30">
        <f t="shared" ref="W133:W134" si="71">SUM(H133:L133)+SUM(Q133:R133)</f>
        <v>10719.73</v>
      </c>
    </row>
    <row r="134" spans="3:23" ht="16.5" x14ac:dyDescent="0.3">
      <c r="C134" s="17" t="e" vm="160">
        <v>#VALUE!</v>
      </c>
      <c r="E134" s="14" t="str" cm="1">
        <f t="array" ref="E134">_FV(C134,"name")</f>
        <v>KENO COMMISSION</v>
      </c>
      <c r="F134" s="19">
        <v>6739.11</v>
      </c>
      <c r="G134" s="19">
        <v>7095.02</v>
      </c>
      <c r="H134" s="19">
        <v>6355.63</v>
      </c>
      <c r="I134" s="19">
        <f t="shared" si="67"/>
        <v>20189.760000000002</v>
      </c>
      <c r="J134" s="19">
        <v>8042.42</v>
      </c>
      <c r="K134" s="19">
        <v>7576.56</v>
      </c>
      <c r="L134" s="19">
        <v>6931.86</v>
      </c>
      <c r="M134" s="19">
        <f t="shared" si="68"/>
        <v>22550.84</v>
      </c>
      <c r="N134" s="19">
        <f>I134-M134</f>
        <v>-2361.0799999999981</v>
      </c>
      <c r="O134" s="127">
        <f>IFERROR(N134/M134,"-")</f>
        <v>-0.10470031271562381</v>
      </c>
      <c r="Q134" s="19">
        <v>13450.65</v>
      </c>
      <c r="R134" s="19">
        <v>14508.42</v>
      </c>
      <c r="S134" s="19">
        <f t="shared" si="69"/>
        <v>-1057.7700000000004</v>
      </c>
      <c r="T134" s="127">
        <f t="shared" si="70"/>
        <v>-7.2907318646689326E-2</v>
      </c>
      <c r="W134" s="30">
        <f t="shared" si="71"/>
        <v>77055.3</v>
      </c>
    </row>
    <row r="135" spans="3:23" ht="15.75" x14ac:dyDescent="0.3">
      <c r="C135" s="17" t="e" vm="60">
        <v>#VALUE!</v>
      </c>
      <c r="E135" s="3" t="str" cm="1">
        <f t="array" ref="E135">_FV(C135,"name")</f>
        <v>TAB AND KENO INCOME</v>
      </c>
      <c r="F135" s="20">
        <v>8943.16</v>
      </c>
      <c r="G135" s="20">
        <v>7932.88</v>
      </c>
      <c r="H135" s="20">
        <v>6787.48</v>
      </c>
      <c r="I135" s="20">
        <f>SUM(F135:H135)</f>
        <v>23663.52</v>
      </c>
      <c r="J135" s="20">
        <v>8419.43</v>
      </c>
      <c r="K135" s="20">
        <v>8733.35</v>
      </c>
      <c r="L135" s="20">
        <v>8358.77</v>
      </c>
      <c r="M135" s="20">
        <f>SUM(J135:L135)</f>
        <v>25511.55</v>
      </c>
      <c r="N135" s="20">
        <f>I135-M135</f>
        <v>-1848.0299999999988</v>
      </c>
      <c r="O135" s="128">
        <f>IFERROR(N135/M135,"-")</f>
        <v>-7.2438954120780538E-2</v>
      </c>
      <c r="Q135" s="20">
        <v>14720.36</v>
      </c>
      <c r="R135" s="20">
        <v>17092.12</v>
      </c>
      <c r="S135" s="20">
        <f t="shared" si="69"/>
        <v>-2371.7599999999984</v>
      </c>
      <c r="T135" s="128">
        <f t="shared" si="70"/>
        <v>-0.13876335995768802</v>
      </c>
      <c r="W135">
        <v>1</v>
      </c>
    </row>
    <row r="136" spans="3:23" ht="16.5" thickBot="1" x14ac:dyDescent="0.35">
      <c r="E136" s="2" t="s">
        <v>20</v>
      </c>
      <c r="F136" s="13"/>
      <c r="G136" s="13"/>
      <c r="H136" s="13"/>
      <c r="I136" s="13"/>
      <c r="J136" s="13"/>
      <c r="K136" s="13"/>
      <c r="L136" s="13"/>
      <c r="M136" s="13"/>
      <c r="N136" s="13"/>
      <c r="O136" s="32"/>
      <c r="Q136" s="13"/>
      <c r="R136" s="13"/>
      <c r="S136" s="13"/>
      <c r="T136" s="32"/>
      <c r="W136">
        <v>1</v>
      </c>
    </row>
    <row r="137" spans="3:23" ht="16.5" x14ac:dyDescent="0.3">
      <c r="C137" s="17" t="e" vm="161">
        <v>#VALUE!</v>
      </c>
      <c r="E137" s="14" t="str" cm="1">
        <f t="array" ref="E137">_FV(C137,"name")</f>
        <v>WAGES             TAB</v>
      </c>
      <c r="F137" s="19">
        <v>1186.49</v>
      </c>
      <c r="G137" s="19">
        <v>910.19</v>
      </c>
      <c r="H137" s="19">
        <v>981.77</v>
      </c>
      <c r="I137" s="19">
        <f t="shared" ref="I137:I160" si="72">SUM(F137:H137)</f>
        <v>3078.4500000000003</v>
      </c>
      <c r="J137" s="19">
        <v>1318.24</v>
      </c>
      <c r="K137" s="19">
        <v>1033.5899999999999</v>
      </c>
      <c r="L137" s="19">
        <v>1021.55</v>
      </c>
      <c r="M137" s="19">
        <f t="shared" ref="M137:M160" si="73">SUM(J137:L137)</f>
        <v>3373.38</v>
      </c>
      <c r="N137" s="19">
        <f t="shared" ref="N137:N162" si="74">I137-M137</f>
        <v>-294.92999999999984</v>
      </c>
      <c r="O137" s="127">
        <f t="shared" ref="O137:O162" si="75">IFERROR(N137/M137,"-")</f>
        <v>-8.7428632410223528E-2</v>
      </c>
      <c r="Q137" s="19">
        <v>1891.96</v>
      </c>
      <c r="R137" s="19">
        <v>2055.14</v>
      </c>
      <c r="S137" s="19">
        <f t="shared" ref="S137:S162" si="76">Q137-R137</f>
        <v>-163.17999999999984</v>
      </c>
      <c r="T137" s="127">
        <f t="shared" ref="T137:T162" si="77">IFERROR(S137/R137,"-")</f>
        <v>-7.9400916725867743E-2</v>
      </c>
      <c r="W137" s="30">
        <f t="shared" ref="W137:W160" si="78">SUM(H137:L137)+SUM(Q137:R137)</f>
        <v>11380.7</v>
      </c>
    </row>
    <row r="138" spans="3:23" ht="16.5" x14ac:dyDescent="0.3">
      <c r="C138" s="17" t="e" vm="162">
        <v>#VALUE!</v>
      </c>
      <c r="E138" s="14" t="str" cm="1">
        <f t="array" ref="E138">_FV(C138,"name")</f>
        <v>WAGES KENO</v>
      </c>
      <c r="F138" s="19">
        <v>1100.57</v>
      </c>
      <c r="G138" s="19">
        <v>860.35</v>
      </c>
      <c r="H138" s="19">
        <v>921.2</v>
      </c>
      <c r="I138" s="19">
        <f t="shared" si="72"/>
        <v>2882.12</v>
      </c>
      <c r="J138" s="19">
        <v>1300.73</v>
      </c>
      <c r="K138" s="19">
        <v>1264.0899999999999</v>
      </c>
      <c r="L138" s="19">
        <v>994.19</v>
      </c>
      <c r="M138" s="19">
        <f t="shared" si="73"/>
        <v>3559.0099999999998</v>
      </c>
      <c r="N138" s="19">
        <f t="shared" si="74"/>
        <v>-676.88999999999987</v>
      </c>
      <c r="O138" s="127">
        <f t="shared" si="75"/>
        <v>-0.19019053051269874</v>
      </c>
      <c r="Q138" s="19">
        <v>1781.55</v>
      </c>
      <c r="R138" s="19">
        <v>2258.2800000000002</v>
      </c>
      <c r="S138" s="19">
        <f t="shared" si="76"/>
        <v>-476.73000000000025</v>
      </c>
      <c r="T138" s="127">
        <f t="shared" si="77"/>
        <v>-0.21110314044316922</v>
      </c>
      <c r="W138" s="30">
        <f t="shared" si="78"/>
        <v>11402.16</v>
      </c>
    </row>
    <row r="139" spans="3:23" ht="16.5" x14ac:dyDescent="0.3">
      <c r="C139" s="17" t="e" vm="163">
        <v>#VALUE!</v>
      </c>
      <c r="E139" s="14" t="str" cm="1">
        <f t="array" ref="E139">_FV(C139,"name")</f>
        <v>OPER SUPP &amp; RENT TAB  RE</v>
      </c>
      <c r="F139" s="19">
        <v>796.52</v>
      </c>
      <c r="G139" s="19">
        <v>796.52</v>
      </c>
      <c r="H139" s="19">
        <v>796.52</v>
      </c>
      <c r="I139" s="19">
        <f t="shared" si="72"/>
        <v>2389.56</v>
      </c>
      <c r="J139" s="19">
        <v>796.52</v>
      </c>
      <c r="K139" s="19">
        <v>796.52</v>
      </c>
      <c r="L139" s="19">
        <v>796.52</v>
      </c>
      <c r="M139" s="19">
        <f t="shared" si="73"/>
        <v>2389.56</v>
      </c>
      <c r="N139" s="19">
        <f t="shared" si="74"/>
        <v>0</v>
      </c>
      <c r="O139" s="127">
        <f t="shared" si="75"/>
        <v>0</v>
      </c>
      <c r="Q139" s="19">
        <v>1593.04</v>
      </c>
      <c r="R139" s="19">
        <v>1593.04</v>
      </c>
      <c r="S139" s="19">
        <f t="shared" si="76"/>
        <v>0</v>
      </c>
      <c r="T139" s="127">
        <f t="shared" si="77"/>
        <v>0</v>
      </c>
      <c r="W139" s="30">
        <f t="shared" si="78"/>
        <v>8761.7199999999993</v>
      </c>
    </row>
    <row r="140" spans="3:23" ht="16.5" x14ac:dyDescent="0.3">
      <c r="C140" s="17" t="e" vm="164">
        <v>#VALUE!</v>
      </c>
      <c r="E140" s="14" t="str" cm="1">
        <f t="array" ref="E140">_FV(C140,"name")</f>
        <v>SUPERANNUATION    TAB</v>
      </c>
      <c r="F140" s="19">
        <v>157.41</v>
      </c>
      <c r="G140" s="19">
        <v>116.91</v>
      </c>
      <c r="H140" s="19">
        <v>155.33000000000001</v>
      </c>
      <c r="I140" s="19">
        <f t="shared" si="72"/>
        <v>429.65</v>
      </c>
      <c r="J140" s="19">
        <v>137.84</v>
      </c>
      <c r="K140" s="19">
        <v>111.15</v>
      </c>
      <c r="L140" s="19">
        <v>110.6</v>
      </c>
      <c r="M140" s="19">
        <f t="shared" si="73"/>
        <v>359.59000000000003</v>
      </c>
      <c r="N140" s="19">
        <f t="shared" si="74"/>
        <v>70.059999999999945</v>
      </c>
      <c r="O140" s="127">
        <f t="shared" si="75"/>
        <v>0.19483300425484562</v>
      </c>
      <c r="Q140" s="19">
        <v>272.24</v>
      </c>
      <c r="R140" s="19">
        <v>221.75</v>
      </c>
      <c r="S140" s="19">
        <f t="shared" si="76"/>
        <v>50.490000000000009</v>
      </c>
      <c r="T140" s="127">
        <f t="shared" si="77"/>
        <v>0.22768883878241267</v>
      </c>
      <c r="W140" s="30">
        <f t="shared" si="78"/>
        <v>1438.56</v>
      </c>
    </row>
    <row r="141" spans="3:23" ht="16.5" x14ac:dyDescent="0.3">
      <c r="C141" s="17" t="e" vm="165">
        <v>#VALUE!</v>
      </c>
      <c r="E141" s="14" t="str" cm="1">
        <f t="array" ref="E141">_FV(C141,"name")</f>
        <v>SUPERANNUATION KENO</v>
      </c>
      <c r="F141" s="19">
        <v>146.02000000000001</v>
      </c>
      <c r="G141" s="19">
        <v>110.5</v>
      </c>
      <c r="H141" s="19">
        <v>145.66999999999999</v>
      </c>
      <c r="I141" s="19">
        <f t="shared" si="72"/>
        <v>402.18999999999994</v>
      </c>
      <c r="J141" s="19">
        <v>136.06</v>
      </c>
      <c r="K141" s="19">
        <v>135.69</v>
      </c>
      <c r="L141" s="19">
        <v>107.63</v>
      </c>
      <c r="M141" s="19">
        <f t="shared" si="73"/>
        <v>379.38</v>
      </c>
      <c r="N141" s="19">
        <f t="shared" si="74"/>
        <v>22.809999999999945</v>
      </c>
      <c r="O141" s="127">
        <f t="shared" si="75"/>
        <v>6.0124413516790411E-2</v>
      </c>
      <c r="Q141" s="19">
        <v>256.17</v>
      </c>
      <c r="R141" s="19">
        <v>243.32</v>
      </c>
      <c r="S141" s="19">
        <f t="shared" si="76"/>
        <v>12.850000000000023</v>
      </c>
      <c r="T141" s="127">
        <f t="shared" si="77"/>
        <v>5.2811112937695311E-2</v>
      </c>
      <c r="W141" s="30">
        <f t="shared" si="78"/>
        <v>1426.73</v>
      </c>
    </row>
    <row r="142" spans="3:23" ht="16.5" x14ac:dyDescent="0.3">
      <c r="C142" s="17" t="e" vm="166">
        <v>#VALUE!</v>
      </c>
      <c r="E142" s="14" t="str" cm="1">
        <f t="array" ref="E142">_FV(C142,"name")</f>
        <v>REPAIRS &amp; MAINT KENO</v>
      </c>
      <c r="F142" s="19">
        <v>0</v>
      </c>
      <c r="G142" s="19">
        <v>0</v>
      </c>
      <c r="H142" s="19">
        <v>0</v>
      </c>
      <c r="I142" s="19">
        <f t="shared" si="72"/>
        <v>0</v>
      </c>
      <c r="J142" s="19">
        <v>69.98</v>
      </c>
      <c r="K142" s="19">
        <v>20</v>
      </c>
      <c r="L142" s="19">
        <v>0</v>
      </c>
      <c r="M142" s="19">
        <f t="shared" si="73"/>
        <v>89.98</v>
      </c>
      <c r="N142" s="19">
        <f t="shared" si="74"/>
        <v>-89.98</v>
      </c>
      <c r="O142" s="127">
        <f t="shared" si="75"/>
        <v>-1</v>
      </c>
      <c r="Q142" s="19">
        <v>0</v>
      </c>
      <c r="R142" s="19">
        <v>20</v>
      </c>
      <c r="S142" s="19">
        <f t="shared" si="76"/>
        <v>-20</v>
      </c>
      <c r="T142" s="127">
        <f t="shared" si="77"/>
        <v>-1</v>
      </c>
      <c r="W142" s="30">
        <f t="shared" si="78"/>
        <v>109.98</v>
      </c>
    </row>
    <row r="143" spans="3:23" ht="16.5" hidden="1" x14ac:dyDescent="0.3">
      <c r="C143" s="17" t="e" vm="167">
        <v>#VALUE!</v>
      </c>
      <c r="E143" s="14" t="str" cm="1">
        <f t="array" ref="E143">_FV(C143,"name")</f>
        <v>STAFF MEALS KENO</v>
      </c>
      <c r="F143" s="19">
        <v>0</v>
      </c>
      <c r="G143" s="19">
        <v>0</v>
      </c>
      <c r="H143" s="19">
        <v>0</v>
      </c>
      <c r="I143" s="19">
        <f t="shared" si="72"/>
        <v>0</v>
      </c>
      <c r="J143" s="19">
        <v>0</v>
      </c>
      <c r="K143" s="19">
        <v>0</v>
      </c>
      <c r="L143" s="19">
        <v>0</v>
      </c>
      <c r="M143" s="19">
        <f t="shared" si="73"/>
        <v>0</v>
      </c>
      <c r="N143" s="19">
        <f t="shared" si="74"/>
        <v>0</v>
      </c>
      <c r="O143" s="127" t="str">
        <f t="shared" si="75"/>
        <v>-</v>
      </c>
      <c r="Q143" s="19">
        <v>0</v>
      </c>
      <c r="R143" s="19">
        <v>0</v>
      </c>
      <c r="S143" s="19">
        <f t="shared" si="76"/>
        <v>0</v>
      </c>
      <c r="T143" s="127" t="str">
        <f t="shared" si="77"/>
        <v>-</v>
      </c>
      <c r="W143" s="30">
        <f t="shared" si="78"/>
        <v>0</v>
      </c>
    </row>
    <row r="144" spans="3:23" ht="16.5" hidden="1" x14ac:dyDescent="0.3">
      <c r="C144" s="17" t="e" vm="168">
        <v>#VALUE!</v>
      </c>
      <c r="E144" s="14" t="str" cm="1">
        <f t="array" ref="E144">_FV(C144,"name")</f>
        <v>STAFF EXPENSES KENO</v>
      </c>
      <c r="F144" s="19">
        <v>0</v>
      </c>
      <c r="G144" s="19">
        <v>0</v>
      </c>
      <c r="H144" s="19">
        <v>0</v>
      </c>
      <c r="I144" s="19">
        <f t="shared" si="72"/>
        <v>0</v>
      </c>
      <c r="J144" s="19">
        <v>0</v>
      </c>
      <c r="K144" s="19">
        <v>0</v>
      </c>
      <c r="L144" s="19">
        <v>0</v>
      </c>
      <c r="M144" s="19">
        <f t="shared" si="73"/>
        <v>0</v>
      </c>
      <c r="N144" s="19">
        <f t="shared" si="74"/>
        <v>0</v>
      </c>
      <c r="O144" s="127" t="str">
        <f t="shared" si="75"/>
        <v>-</v>
      </c>
      <c r="Q144" s="19">
        <v>0</v>
      </c>
      <c r="R144" s="19">
        <v>0</v>
      </c>
      <c r="S144" s="19">
        <f t="shared" si="76"/>
        <v>0</v>
      </c>
      <c r="T144" s="127" t="str">
        <f t="shared" si="77"/>
        <v>-</v>
      </c>
      <c r="W144" s="30">
        <f t="shared" si="78"/>
        <v>0</v>
      </c>
    </row>
    <row r="145" spans="3:23" ht="16.5" hidden="1" x14ac:dyDescent="0.3">
      <c r="C145" s="17" t="e" vm="169">
        <v>#VALUE!</v>
      </c>
      <c r="E145" s="14" t="str" cm="1">
        <f t="array" ref="E145">_FV(C145,"name")</f>
        <v>STAFF DRINKS KENO</v>
      </c>
      <c r="F145" s="19">
        <v>0</v>
      </c>
      <c r="G145" s="19">
        <v>0</v>
      </c>
      <c r="H145" s="19">
        <v>0</v>
      </c>
      <c r="I145" s="19">
        <f t="shared" si="72"/>
        <v>0</v>
      </c>
      <c r="J145" s="19">
        <v>0</v>
      </c>
      <c r="K145" s="19">
        <v>0</v>
      </c>
      <c r="L145" s="19">
        <v>0</v>
      </c>
      <c r="M145" s="19">
        <f t="shared" si="73"/>
        <v>0</v>
      </c>
      <c r="N145" s="19">
        <f t="shared" si="74"/>
        <v>0</v>
      </c>
      <c r="O145" s="127" t="str">
        <f t="shared" si="75"/>
        <v>-</v>
      </c>
      <c r="Q145" s="19">
        <v>0</v>
      </c>
      <c r="R145" s="19">
        <v>0</v>
      </c>
      <c r="S145" s="19">
        <f t="shared" si="76"/>
        <v>0</v>
      </c>
      <c r="T145" s="127" t="str">
        <f t="shared" si="77"/>
        <v>-</v>
      </c>
      <c r="W145" s="30">
        <f t="shared" si="78"/>
        <v>0</v>
      </c>
    </row>
    <row r="146" spans="3:23" ht="16.5" hidden="1" x14ac:dyDescent="0.3">
      <c r="C146" s="17" t="e" vm="170">
        <v>#VALUE!</v>
      </c>
      <c r="E146" s="14" t="str" cm="1">
        <f t="array" ref="E146">_FV(C146,"name")</f>
        <v>STAFF EXPENSES TAB</v>
      </c>
      <c r="F146" s="19">
        <v>0</v>
      </c>
      <c r="G146" s="19">
        <v>0</v>
      </c>
      <c r="H146" s="19">
        <v>0</v>
      </c>
      <c r="I146" s="19">
        <f t="shared" si="72"/>
        <v>0</v>
      </c>
      <c r="J146" s="19">
        <v>0</v>
      </c>
      <c r="K146" s="19">
        <v>0</v>
      </c>
      <c r="L146" s="19">
        <v>0</v>
      </c>
      <c r="M146" s="19">
        <f t="shared" si="73"/>
        <v>0</v>
      </c>
      <c r="N146" s="19">
        <f t="shared" si="74"/>
        <v>0</v>
      </c>
      <c r="O146" s="127" t="str">
        <f t="shared" si="75"/>
        <v>-</v>
      </c>
      <c r="Q146" s="19">
        <v>0</v>
      </c>
      <c r="R146" s="19">
        <v>0</v>
      </c>
      <c r="S146" s="19">
        <f t="shared" si="76"/>
        <v>0</v>
      </c>
      <c r="T146" s="127" t="str">
        <f t="shared" si="77"/>
        <v>-</v>
      </c>
      <c r="W146" s="30">
        <f t="shared" si="78"/>
        <v>0</v>
      </c>
    </row>
    <row r="147" spans="3:23" ht="16.5" hidden="1" x14ac:dyDescent="0.3">
      <c r="C147" s="17" t="e" vm="171">
        <v>#VALUE!</v>
      </c>
      <c r="E147" s="14" t="str" cm="1">
        <f t="array" ref="E147">_FV(C147,"name")</f>
        <v>STAFF MEALS   TAB</v>
      </c>
      <c r="F147" s="19">
        <v>0</v>
      </c>
      <c r="G147" s="19">
        <v>0</v>
      </c>
      <c r="H147" s="19">
        <v>0</v>
      </c>
      <c r="I147" s="19">
        <f t="shared" si="72"/>
        <v>0</v>
      </c>
      <c r="J147" s="19">
        <v>0</v>
      </c>
      <c r="K147" s="19">
        <v>0</v>
      </c>
      <c r="L147" s="19">
        <v>0</v>
      </c>
      <c r="M147" s="19">
        <f t="shared" si="73"/>
        <v>0</v>
      </c>
      <c r="N147" s="19">
        <f t="shared" si="74"/>
        <v>0</v>
      </c>
      <c r="O147" s="127" t="str">
        <f t="shared" si="75"/>
        <v>-</v>
      </c>
      <c r="Q147" s="19">
        <v>0</v>
      </c>
      <c r="R147" s="19">
        <v>0</v>
      </c>
      <c r="S147" s="19">
        <f t="shared" si="76"/>
        <v>0</v>
      </c>
      <c r="T147" s="127" t="str">
        <f t="shared" si="77"/>
        <v>-</v>
      </c>
      <c r="W147" s="30">
        <f t="shared" si="78"/>
        <v>0</v>
      </c>
    </row>
    <row r="148" spans="3:23" ht="16.5" hidden="1" x14ac:dyDescent="0.3">
      <c r="C148" s="17" t="e" vm="172">
        <v>#VALUE!</v>
      </c>
      <c r="E148" s="14" t="str" cm="1">
        <f t="array" ref="E148">_FV(C148,"name")</f>
        <v>STAFF DRINKS      TAB</v>
      </c>
      <c r="F148" s="19">
        <v>0</v>
      </c>
      <c r="G148" s="19">
        <v>0</v>
      </c>
      <c r="H148" s="19">
        <v>0</v>
      </c>
      <c r="I148" s="19">
        <f t="shared" si="72"/>
        <v>0</v>
      </c>
      <c r="J148" s="19">
        <v>0</v>
      </c>
      <c r="K148" s="19">
        <v>0</v>
      </c>
      <c r="L148" s="19">
        <v>0</v>
      </c>
      <c r="M148" s="19">
        <f t="shared" si="73"/>
        <v>0</v>
      </c>
      <c r="N148" s="19">
        <f t="shared" si="74"/>
        <v>0</v>
      </c>
      <c r="O148" s="127" t="str">
        <f t="shared" si="75"/>
        <v>-</v>
      </c>
      <c r="Q148" s="19">
        <v>0</v>
      </c>
      <c r="R148" s="19">
        <v>0</v>
      </c>
      <c r="S148" s="19">
        <f t="shared" si="76"/>
        <v>0</v>
      </c>
      <c r="T148" s="127" t="str">
        <f t="shared" si="77"/>
        <v>-</v>
      </c>
      <c r="W148" s="30">
        <f t="shared" si="78"/>
        <v>0</v>
      </c>
    </row>
    <row r="149" spans="3:23" ht="16.5" hidden="1" x14ac:dyDescent="0.3">
      <c r="C149" s="17" t="e" vm="173">
        <v>#VALUE!</v>
      </c>
      <c r="E149" s="14" t="str" cm="1">
        <f t="array" ref="E149">_FV(C149,"name")</f>
        <v>STAFF TRAINING TAB</v>
      </c>
      <c r="F149" s="19">
        <v>0</v>
      </c>
      <c r="G149" s="19">
        <v>0</v>
      </c>
      <c r="H149" s="19">
        <v>0</v>
      </c>
      <c r="I149" s="19">
        <f t="shared" si="72"/>
        <v>0</v>
      </c>
      <c r="J149" s="19">
        <v>0</v>
      </c>
      <c r="K149" s="19">
        <v>0</v>
      </c>
      <c r="L149" s="19">
        <v>0</v>
      </c>
      <c r="M149" s="19">
        <f t="shared" si="73"/>
        <v>0</v>
      </c>
      <c r="N149" s="19">
        <f t="shared" si="74"/>
        <v>0</v>
      </c>
      <c r="O149" s="127" t="str">
        <f t="shared" si="75"/>
        <v>-</v>
      </c>
      <c r="Q149" s="19">
        <v>0</v>
      </c>
      <c r="R149" s="19">
        <v>0</v>
      </c>
      <c r="S149" s="19">
        <f t="shared" si="76"/>
        <v>0</v>
      </c>
      <c r="T149" s="127" t="str">
        <f t="shared" si="77"/>
        <v>-</v>
      </c>
      <c r="W149" s="30">
        <f t="shared" si="78"/>
        <v>0</v>
      </c>
    </row>
    <row r="150" spans="3:23" ht="16.5" hidden="1" x14ac:dyDescent="0.3">
      <c r="C150" s="17" t="e" vm="174">
        <v>#VALUE!</v>
      </c>
      <c r="E150" s="14" t="str" cm="1">
        <f t="array" ref="E150">_FV(C150,"name")</f>
        <v>WAGES KENO O/T PENLTY</v>
      </c>
      <c r="F150" s="19">
        <v>0</v>
      </c>
      <c r="G150" s="19">
        <v>0</v>
      </c>
      <c r="H150" s="19">
        <v>0</v>
      </c>
      <c r="I150" s="19">
        <f t="shared" si="72"/>
        <v>0</v>
      </c>
      <c r="J150" s="19">
        <v>0</v>
      </c>
      <c r="K150" s="19">
        <v>0</v>
      </c>
      <c r="L150" s="19">
        <v>0</v>
      </c>
      <c r="M150" s="19">
        <f t="shared" si="73"/>
        <v>0</v>
      </c>
      <c r="N150" s="19">
        <f t="shared" si="74"/>
        <v>0</v>
      </c>
      <c r="O150" s="127" t="str">
        <f t="shared" si="75"/>
        <v>-</v>
      </c>
      <c r="Q150" s="19">
        <v>0</v>
      </c>
      <c r="R150" s="19">
        <v>0</v>
      </c>
      <c r="S150" s="19">
        <f t="shared" si="76"/>
        <v>0</v>
      </c>
      <c r="T150" s="127" t="str">
        <f t="shared" si="77"/>
        <v>-</v>
      </c>
      <c r="W150" s="30">
        <f t="shared" si="78"/>
        <v>0</v>
      </c>
    </row>
    <row r="151" spans="3:23" ht="16.5" hidden="1" x14ac:dyDescent="0.3">
      <c r="C151" s="17" t="e" vm="175">
        <v>#VALUE!</v>
      </c>
      <c r="E151" s="14" t="str" cm="1">
        <f t="array" ref="E151">_FV(C151,"name")</f>
        <v>HOLIDAY PAY KENO</v>
      </c>
      <c r="F151" s="19">
        <v>0</v>
      </c>
      <c r="G151" s="19">
        <v>0</v>
      </c>
      <c r="H151" s="19">
        <v>0</v>
      </c>
      <c r="I151" s="19">
        <f t="shared" si="72"/>
        <v>0</v>
      </c>
      <c r="J151" s="19">
        <v>0</v>
      </c>
      <c r="K151" s="19">
        <v>0</v>
      </c>
      <c r="L151" s="19">
        <v>0</v>
      </c>
      <c r="M151" s="19">
        <f t="shared" si="73"/>
        <v>0</v>
      </c>
      <c r="N151" s="19">
        <f t="shared" si="74"/>
        <v>0</v>
      </c>
      <c r="O151" s="127" t="str">
        <f t="shared" si="75"/>
        <v>-</v>
      </c>
      <c r="Q151" s="19">
        <v>0</v>
      </c>
      <c r="R151" s="19">
        <v>0</v>
      </c>
      <c r="S151" s="19">
        <f t="shared" si="76"/>
        <v>0</v>
      </c>
      <c r="T151" s="127" t="str">
        <f t="shared" si="77"/>
        <v>-</v>
      </c>
      <c r="W151" s="30">
        <f t="shared" si="78"/>
        <v>0</v>
      </c>
    </row>
    <row r="152" spans="3:23" ht="16.5" hidden="1" x14ac:dyDescent="0.3">
      <c r="C152" s="17" t="e" vm="176">
        <v>#VALUE!</v>
      </c>
      <c r="E152" s="14" t="str" cm="1">
        <f t="array" ref="E152">_FV(C152,"name")</f>
        <v>SICK PAY KENO</v>
      </c>
      <c r="F152" s="19">
        <v>0</v>
      </c>
      <c r="G152" s="19">
        <v>0</v>
      </c>
      <c r="H152" s="19">
        <v>0</v>
      </c>
      <c r="I152" s="19">
        <f t="shared" si="72"/>
        <v>0</v>
      </c>
      <c r="J152" s="19">
        <v>0</v>
      </c>
      <c r="K152" s="19">
        <v>0</v>
      </c>
      <c r="L152" s="19">
        <v>0</v>
      </c>
      <c r="M152" s="19">
        <f t="shared" si="73"/>
        <v>0</v>
      </c>
      <c r="N152" s="19">
        <f t="shared" si="74"/>
        <v>0</v>
      </c>
      <c r="O152" s="127" t="str">
        <f t="shared" si="75"/>
        <v>-</v>
      </c>
      <c r="Q152" s="19">
        <v>0</v>
      </c>
      <c r="R152" s="19">
        <v>0</v>
      </c>
      <c r="S152" s="19">
        <f t="shared" si="76"/>
        <v>0</v>
      </c>
      <c r="T152" s="127" t="str">
        <f t="shared" si="77"/>
        <v>-</v>
      </c>
      <c r="W152" s="30">
        <f t="shared" si="78"/>
        <v>0</v>
      </c>
    </row>
    <row r="153" spans="3:23" ht="16.5" hidden="1" x14ac:dyDescent="0.3">
      <c r="C153" s="17" t="e" vm="177">
        <v>#VALUE!</v>
      </c>
      <c r="E153" s="14" t="str" cm="1">
        <f t="array" ref="E153">_FV(C153,"name")</f>
        <v>PROMOTIONS KENO</v>
      </c>
      <c r="F153" s="19">
        <v>0</v>
      </c>
      <c r="G153" s="19">
        <v>0</v>
      </c>
      <c r="H153" s="19">
        <v>0</v>
      </c>
      <c r="I153" s="19">
        <f t="shared" si="72"/>
        <v>0</v>
      </c>
      <c r="J153" s="19">
        <v>0</v>
      </c>
      <c r="K153" s="19">
        <v>0</v>
      </c>
      <c r="L153" s="19">
        <v>0</v>
      </c>
      <c r="M153" s="19">
        <f t="shared" si="73"/>
        <v>0</v>
      </c>
      <c r="N153" s="19">
        <f t="shared" si="74"/>
        <v>0</v>
      </c>
      <c r="O153" s="127" t="str">
        <f t="shared" si="75"/>
        <v>-</v>
      </c>
      <c r="Q153" s="19">
        <v>0</v>
      </c>
      <c r="R153" s="19">
        <v>0</v>
      </c>
      <c r="S153" s="19">
        <f t="shared" si="76"/>
        <v>0</v>
      </c>
      <c r="T153" s="127" t="str">
        <f t="shared" si="77"/>
        <v>-</v>
      </c>
      <c r="W153" s="30">
        <f t="shared" si="78"/>
        <v>0</v>
      </c>
    </row>
    <row r="154" spans="3:23" ht="16.5" hidden="1" x14ac:dyDescent="0.3">
      <c r="C154" s="17" t="e" vm="178">
        <v>#VALUE!</v>
      </c>
      <c r="E154" s="14" t="str" cm="1">
        <f t="array" ref="E154">_FV(C154,"name")</f>
        <v>WAGES O/T PENALTY TAB</v>
      </c>
      <c r="F154" s="19">
        <v>0</v>
      </c>
      <c r="G154" s="19">
        <v>0</v>
      </c>
      <c r="H154" s="19">
        <v>0</v>
      </c>
      <c r="I154" s="19">
        <f t="shared" si="72"/>
        <v>0</v>
      </c>
      <c r="J154" s="19">
        <v>0</v>
      </c>
      <c r="K154" s="19">
        <v>0</v>
      </c>
      <c r="L154" s="19">
        <v>0</v>
      </c>
      <c r="M154" s="19">
        <f t="shared" si="73"/>
        <v>0</v>
      </c>
      <c r="N154" s="19">
        <f t="shared" si="74"/>
        <v>0</v>
      </c>
      <c r="O154" s="127" t="str">
        <f t="shared" si="75"/>
        <v>-</v>
      </c>
      <c r="Q154" s="19">
        <v>0</v>
      </c>
      <c r="R154" s="19">
        <v>0</v>
      </c>
      <c r="S154" s="19">
        <f t="shared" si="76"/>
        <v>0</v>
      </c>
      <c r="T154" s="127" t="str">
        <f t="shared" si="77"/>
        <v>-</v>
      </c>
      <c r="W154" s="30">
        <f t="shared" si="78"/>
        <v>0</v>
      </c>
    </row>
    <row r="155" spans="3:23" ht="16.5" hidden="1" x14ac:dyDescent="0.3">
      <c r="C155" s="17" t="e" vm="179">
        <v>#VALUE!</v>
      </c>
      <c r="E155" s="14" t="str" cm="1">
        <f t="array" ref="E155">_FV(C155,"name")</f>
        <v>HOLIDAY PAY       TAB</v>
      </c>
      <c r="F155" s="19">
        <v>0</v>
      </c>
      <c r="G155" s="19">
        <v>0</v>
      </c>
      <c r="H155" s="19">
        <v>0</v>
      </c>
      <c r="I155" s="19">
        <f t="shared" si="72"/>
        <v>0</v>
      </c>
      <c r="J155" s="19">
        <v>0</v>
      </c>
      <c r="K155" s="19">
        <v>0</v>
      </c>
      <c r="L155" s="19">
        <v>0</v>
      </c>
      <c r="M155" s="19">
        <f t="shared" si="73"/>
        <v>0</v>
      </c>
      <c r="N155" s="19">
        <f t="shared" si="74"/>
        <v>0</v>
      </c>
      <c r="O155" s="127" t="str">
        <f t="shared" si="75"/>
        <v>-</v>
      </c>
      <c r="Q155" s="19">
        <v>0</v>
      </c>
      <c r="R155" s="19">
        <v>0</v>
      </c>
      <c r="S155" s="19">
        <f t="shared" si="76"/>
        <v>0</v>
      </c>
      <c r="T155" s="127" t="str">
        <f t="shared" si="77"/>
        <v>-</v>
      </c>
      <c r="W155" s="30">
        <f t="shared" si="78"/>
        <v>0</v>
      </c>
    </row>
    <row r="156" spans="3:23" ht="16.5" hidden="1" x14ac:dyDescent="0.3">
      <c r="C156" s="17" t="e" vm="180">
        <v>#VALUE!</v>
      </c>
      <c r="E156" s="14" t="str" cm="1">
        <f t="array" ref="E156">_FV(C156,"name")</f>
        <v>SICK PAY          TAB</v>
      </c>
      <c r="F156" s="19">
        <v>0</v>
      </c>
      <c r="G156" s="19">
        <v>0</v>
      </c>
      <c r="H156" s="19">
        <v>0</v>
      </c>
      <c r="I156" s="19">
        <f t="shared" si="72"/>
        <v>0</v>
      </c>
      <c r="J156" s="19">
        <v>0</v>
      </c>
      <c r="K156" s="19">
        <v>0</v>
      </c>
      <c r="L156" s="19">
        <v>0</v>
      </c>
      <c r="M156" s="19">
        <f t="shared" si="73"/>
        <v>0</v>
      </c>
      <c r="N156" s="19">
        <f t="shared" si="74"/>
        <v>0</v>
      </c>
      <c r="O156" s="127" t="str">
        <f t="shared" si="75"/>
        <v>-</v>
      </c>
      <c r="Q156" s="19">
        <v>0</v>
      </c>
      <c r="R156" s="19">
        <v>0</v>
      </c>
      <c r="S156" s="19">
        <f t="shared" si="76"/>
        <v>0</v>
      </c>
      <c r="T156" s="127" t="str">
        <f t="shared" si="77"/>
        <v>-</v>
      </c>
      <c r="W156" s="30">
        <f t="shared" si="78"/>
        <v>0</v>
      </c>
    </row>
    <row r="157" spans="3:23" ht="16.5" hidden="1" x14ac:dyDescent="0.3">
      <c r="C157" s="17" t="e" vm="181">
        <v>#VALUE!</v>
      </c>
      <c r="E157" s="14" t="str" cm="1">
        <f t="array" ref="E157">_FV(C157,"name")</f>
        <v>PROMOTIONS TAB</v>
      </c>
      <c r="F157" s="19">
        <v>0</v>
      </c>
      <c r="G157" s="19">
        <v>0</v>
      </c>
      <c r="H157" s="19">
        <v>0</v>
      </c>
      <c r="I157" s="19">
        <f t="shared" si="72"/>
        <v>0</v>
      </c>
      <c r="J157" s="19">
        <v>0</v>
      </c>
      <c r="K157" s="19">
        <v>0</v>
      </c>
      <c r="L157" s="19">
        <v>0</v>
      </c>
      <c r="M157" s="19">
        <f t="shared" si="73"/>
        <v>0</v>
      </c>
      <c r="N157" s="19">
        <f t="shared" si="74"/>
        <v>0</v>
      </c>
      <c r="O157" s="127" t="str">
        <f t="shared" si="75"/>
        <v>-</v>
      </c>
      <c r="Q157" s="19">
        <v>0</v>
      </c>
      <c r="R157" s="19">
        <v>0</v>
      </c>
      <c r="S157" s="19">
        <f t="shared" si="76"/>
        <v>0</v>
      </c>
      <c r="T157" s="127" t="str">
        <f t="shared" si="77"/>
        <v>-</v>
      </c>
      <c r="W157" s="30">
        <f t="shared" si="78"/>
        <v>0</v>
      </c>
    </row>
    <row r="158" spans="3:23" ht="16.5" hidden="1" x14ac:dyDescent="0.3">
      <c r="C158" s="17" t="e" vm="182">
        <v>#VALUE!</v>
      </c>
      <c r="E158" s="14" t="str" cm="1">
        <f t="array" ref="E158">_FV(C158,"name")</f>
        <v>OPER SUPPLIES KENO</v>
      </c>
      <c r="F158" s="19">
        <v>0</v>
      </c>
      <c r="G158" s="19">
        <v>0</v>
      </c>
      <c r="H158" s="19">
        <v>0</v>
      </c>
      <c r="I158" s="19">
        <f t="shared" si="72"/>
        <v>0</v>
      </c>
      <c r="J158" s="19">
        <v>0</v>
      </c>
      <c r="K158" s="19">
        <v>0</v>
      </c>
      <c r="L158" s="19">
        <v>0</v>
      </c>
      <c r="M158" s="19">
        <f t="shared" si="73"/>
        <v>0</v>
      </c>
      <c r="N158" s="19">
        <f t="shared" si="74"/>
        <v>0</v>
      </c>
      <c r="O158" s="127" t="str">
        <f t="shared" si="75"/>
        <v>-</v>
      </c>
      <c r="Q158" s="19">
        <v>0</v>
      </c>
      <c r="R158" s="19">
        <v>0</v>
      </c>
      <c r="S158" s="19">
        <f t="shared" si="76"/>
        <v>0</v>
      </c>
      <c r="T158" s="127" t="str">
        <f t="shared" si="77"/>
        <v>-</v>
      </c>
      <c r="W158" s="30">
        <f t="shared" si="78"/>
        <v>0</v>
      </c>
    </row>
    <row r="159" spans="3:23" ht="16.5" hidden="1" x14ac:dyDescent="0.3">
      <c r="C159" s="17" t="e" vm="183">
        <v>#VALUE!</v>
      </c>
      <c r="E159" s="14" t="str" cm="1">
        <f t="array" ref="E159">_FV(C159,"name")</f>
        <v>STAFF TRAINING KENO</v>
      </c>
      <c r="F159" s="19">
        <v>0</v>
      </c>
      <c r="G159" s="19">
        <v>0</v>
      </c>
      <c r="H159" s="19">
        <v>0</v>
      </c>
      <c r="I159" s="19">
        <f t="shared" si="72"/>
        <v>0</v>
      </c>
      <c r="J159" s="19">
        <v>0</v>
      </c>
      <c r="K159" s="19">
        <v>0</v>
      </c>
      <c r="L159" s="19">
        <v>0</v>
      </c>
      <c r="M159" s="19">
        <f t="shared" si="73"/>
        <v>0</v>
      </c>
      <c r="N159" s="19">
        <f t="shared" si="74"/>
        <v>0</v>
      </c>
      <c r="O159" s="127" t="str">
        <f t="shared" si="75"/>
        <v>-</v>
      </c>
      <c r="Q159" s="19">
        <v>0</v>
      </c>
      <c r="R159" s="19">
        <v>0</v>
      </c>
      <c r="S159" s="19">
        <f t="shared" si="76"/>
        <v>0</v>
      </c>
      <c r="T159" s="127" t="str">
        <f t="shared" si="77"/>
        <v>-</v>
      </c>
      <c r="W159" s="30">
        <f t="shared" si="78"/>
        <v>0</v>
      </c>
    </row>
    <row r="160" spans="3:23" ht="16.5" x14ac:dyDescent="0.3">
      <c r="C160" s="17" t="e" vm="184">
        <v>#VALUE!</v>
      </c>
      <c r="E160" s="14" t="str" cm="1">
        <f t="array" ref="E160">_FV(C160,"name")</f>
        <v>REPAIRS &amp; MAINT TAB</v>
      </c>
      <c r="F160" s="19">
        <v>0</v>
      </c>
      <c r="G160" s="19">
        <v>0</v>
      </c>
      <c r="H160" s="19">
        <v>0</v>
      </c>
      <c r="I160" s="19">
        <f t="shared" si="72"/>
        <v>0</v>
      </c>
      <c r="J160" s="19">
        <v>38.32</v>
      </c>
      <c r="K160" s="19">
        <v>0</v>
      </c>
      <c r="L160" s="19">
        <v>0</v>
      </c>
      <c r="M160" s="19">
        <f t="shared" si="73"/>
        <v>38.32</v>
      </c>
      <c r="N160" s="19">
        <f t="shared" si="74"/>
        <v>-38.32</v>
      </c>
      <c r="O160" s="127">
        <f t="shared" si="75"/>
        <v>-1</v>
      </c>
      <c r="Q160" s="19">
        <v>0</v>
      </c>
      <c r="R160" s="19">
        <v>0</v>
      </c>
      <c r="S160" s="19">
        <f t="shared" si="76"/>
        <v>0</v>
      </c>
      <c r="T160" s="127" t="str">
        <f t="shared" si="77"/>
        <v>-</v>
      </c>
      <c r="W160" s="30">
        <f t="shared" si="78"/>
        <v>38.32</v>
      </c>
    </row>
    <row r="161" spans="3:23" ht="15.75" x14ac:dyDescent="0.3">
      <c r="C161" s="17" t="e" vm="61">
        <v>#VALUE!</v>
      </c>
      <c r="E161" s="3" t="str" cm="1">
        <f t="array" ref="E161">_FV(C161,"name")</f>
        <v>TAB AND KENO COSTS</v>
      </c>
      <c r="F161" s="20">
        <v>3387.01</v>
      </c>
      <c r="G161" s="20">
        <v>2794.47</v>
      </c>
      <c r="H161" s="20">
        <v>3000.49</v>
      </c>
      <c r="I161" s="20">
        <f>SUM(F161:H161)</f>
        <v>9181.9699999999993</v>
      </c>
      <c r="J161" s="20">
        <v>3797.69</v>
      </c>
      <c r="K161" s="20">
        <v>3361.04</v>
      </c>
      <c r="L161" s="20">
        <v>3030.49</v>
      </c>
      <c r="M161" s="20">
        <f>SUM(J161:L161)</f>
        <v>10189.219999999999</v>
      </c>
      <c r="N161" s="20">
        <f t="shared" si="74"/>
        <v>-1007.25</v>
      </c>
      <c r="O161" s="128">
        <f t="shared" si="75"/>
        <v>-9.8854475612461024E-2</v>
      </c>
      <c r="Q161" s="20">
        <v>5794.96</v>
      </c>
      <c r="R161" s="20">
        <v>6391.53</v>
      </c>
      <c r="S161" s="20">
        <f t="shared" si="76"/>
        <v>-596.56999999999971</v>
      </c>
      <c r="T161" s="128">
        <f t="shared" si="77"/>
        <v>-9.3337588965396345E-2</v>
      </c>
      <c r="W161">
        <v>1</v>
      </c>
    </row>
    <row r="162" spans="3:23" ht="16.5" thickBot="1" x14ac:dyDescent="0.35">
      <c r="C162" s="17" t="e" vm="62">
        <v>#VALUE!</v>
      </c>
      <c r="E162" s="4" t="str" cm="1">
        <f t="array" ref="E162">_FV(C162,"name")</f>
        <v>TAB AND KENO GROSS PROFIT</v>
      </c>
      <c r="F162" s="25">
        <v>5556.15</v>
      </c>
      <c r="G162" s="25">
        <v>5138.41</v>
      </c>
      <c r="H162" s="25">
        <v>3786.99</v>
      </c>
      <c r="I162" s="25">
        <f>SUM(F162:H162)</f>
        <v>14481.55</v>
      </c>
      <c r="J162" s="25">
        <v>4621.74</v>
      </c>
      <c r="K162" s="25">
        <v>5372.31</v>
      </c>
      <c r="L162" s="25">
        <v>5328.28</v>
      </c>
      <c r="M162" s="25">
        <f>SUM(J162:L162)</f>
        <v>15322.329999999998</v>
      </c>
      <c r="N162" s="25">
        <f t="shared" si="74"/>
        <v>-840.77999999999884</v>
      </c>
      <c r="O162" s="33">
        <f t="shared" si="75"/>
        <v>-5.4872855499130936E-2</v>
      </c>
      <c r="Q162" s="25">
        <v>8925.4</v>
      </c>
      <c r="R162" s="25">
        <v>10700.59</v>
      </c>
      <c r="S162" s="25">
        <f t="shared" si="76"/>
        <v>-1775.1900000000005</v>
      </c>
      <c r="T162" s="33">
        <f t="shared" si="77"/>
        <v>-0.16589645991482718</v>
      </c>
      <c r="W162">
        <v>1</v>
      </c>
    </row>
    <row r="163" spans="3:23" ht="16.5" thickBot="1" x14ac:dyDescent="0.35">
      <c r="E163" s="2" t="s">
        <v>21</v>
      </c>
      <c r="F163" s="13"/>
      <c r="G163" s="13"/>
      <c r="H163" s="13"/>
      <c r="I163" s="13"/>
      <c r="J163" s="13"/>
      <c r="K163" s="13"/>
      <c r="L163" s="13"/>
      <c r="M163" s="13"/>
      <c r="N163" s="13"/>
      <c r="O163" s="32"/>
      <c r="Q163" s="13"/>
      <c r="R163" s="13"/>
      <c r="S163" s="13"/>
      <c r="T163" s="32"/>
      <c r="W163">
        <v>1</v>
      </c>
    </row>
    <row r="164" spans="3:23" ht="16.5" x14ac:dyDescent="0.3">
      <c r="C164" s="17" t="e" vm="185">
        <v>#VALUE!</v>
      </c>
      <c r="E164" s="14" t="str" cm="1">
        <f t="array" ref="E164">_FV(C164,"name")</f>
        <v>Sales Clothing &amp; Goods</v>
      </c>
      <c r="F164" s="19">
        <v>0</v>
      </c>
      <c r="G164" s="19">
        <v>8.18</v>
      </c>
      <c r="H164" s="19">
        <v>-36.36</v>
      </c>
      <c r="I164" s="19">
        <f t="shared" ref="I164:I167" si="79">SUM(F164:H164)</f>
        <v>-28.18</v>
      </c>
      <c r="J164" s="19">
        <v>4239.5200000000004</v>
      </c>
      <c r="K164" s="19">
        <v>1680.38</v>
      </c>
      <c r="L164" s="19">
        <v>0</v>
      </c>
      <c r="M164" s="19">
        <f t="shared" ref="M164:M167" si="80">SUM(J164:L164)</f>
        <v>5919.9000000000005</v>
      </c>
      <c r="N164" s="19">
        <f t="shared" ref="N164:N186" si="81">I164-M164</f>
        <v>-5948.0800000000008</v>
      </c>
      <c r="O164" s="127">
        <f t="shared" ref="O164:O186" si="82">IFERROR(N164/M164,"-")</f>
        <v>-1.0047602155441815</v>
      </c>
      <c r="Q164" s="19">
        <v>-28.18</v>
      </c>
      <c r="R164" s="19">
        <v>1680.38</v>
      </c>
      <c r="S164" s="19">
        <f t="shared" ref="S164:S186" si="83">Q164-R164</f>
        <v>-1708.5600000000002</v>
      </c>
      <c r="T164" s="127">
        <f t="shared" ref="T164:T186" si="84">IFERROR(S164/R164,"-")</f>
        <v>-1.0167700163058355</v>
      </c>
      <c r="W164" s="30">
        <f t="shared" ref="W164:W167" si="85">SUM(H164:L164)+SUM(Q164:R164)</f>
        <v>7507.56</v>
      </c>
    </row>
    <row r="165" spans="3:23" ht="16.5" hidden="1" x14ac:dyDescent="0.3">
      <c r="C165" s="17" t="e" vm="186">
        <v>#VALUE!</v>
      </c>
      <c r="E165" s="14" t="str" cm="1">
        <f t="array" ref="E165">_FV(C165,"name")</f>
        <v>Sales Equip Hire</v>
      </c>
      <c r="F165" s="19">
        <v>0</v>
      </c>
      <c r="G165" s="19">
        <v>0</v>
      </c>
      <c r="H165" s="19">
        <v>0</v>
      </c>
      <c r="I165" s="19">
        <f t="shared" si="79"/>
        <v>0</v>
      </c>
      <c r="J165" s="19">
        <v>0</v>
      </c>
      <c r="K165" s="19">
        <v>0</v>
      </c>
      <c r="L165" s="19">
        <v>0</v>
      </c>
      <c r="M165" s="19">
        <f t="shared" si="80"/>
        <v>0</v>
      </c>
      <c r="N165" s="19">
        <f t="shared" si="81"/>
        <v>0</v>
      </c>
      <c r="O165" s="127" t="str">
        <f t="shared" si="82"/>
        <v>-</v>
      </c>
      <c r="Q165" s="19">
        <v>0</v>
      </c>
      <c r="R165" s="19">
        <v>0</v>
      </c>
      <c r="S165" s="19">
        <f t="shared" si="83"/>
        <v>0</v>
      </c>
      <c r="T165" s="127" t="str">
        <f t="shared" si="84"/>
        <v>-</v>
      </c>
      <c r="W165" s="30">
        <f t="shared" si="85"/>
        <v>0</v>
      </c>
    </row>
    <row r="166" spans="3:23" ht="16.5" x14ac:dyDescent="0.3">
      <c r="C166" s="17" t="e" vm="187">
        <v>#VALUE!</v>
      </c>
      <c r="E166" s="14" t="str" cm="1">
        <f t="array" ref="E166">_FV(C166,"name")</f>
        <v>CART HIRE SHOP</v>
      </c>
      <c r="F166" s="19">
        <v>8719</v>
      </c>
      <c r="G166" s="19">
        <v>6175.62</v>
      </c>
      <c r="H166" s="19">
        <v>4150.83</v>
      </c>
      <c r="I166" s="19">
        <f t="shared" si="79"/>
        <v>19045.449999999997</v>
      </c>
      <c r="J166" s="19">
        <v>7556.84</v>
      </c>
      <c r="K166" s="19">
        <v>4038.54</v>
      </c>
      <c r="L166" s="19">
        <v>10588.64</v>
      </c>
      <c r="M166" s="19">
        <f t="shared" si="80"/>
        <v>22184.02</v>
      </c>
      <c r="N166" s="19">
        <f t="shared" si="81"/>
        <v>-3138.5700000000033</v>
      </c>
      <c r="O166" s="127">
        <f t="shared" si="82"/>
        <v>-0.14147886631908929</v>
      </c>
      <c r="Q166" s="19">
        <v>10326.450000000001</v>
      </c>
      <c r="R166" s="19">
        <v>14627.18</v>
      </c>
      <c r="S166" s="19">
        <f t="shared" si="83"/>
        <v>-4300.7299999999996</v>
      </c>
      <c r="T166" s="127">
        <f t="shared" si="84"/>
        <v>-0.29402318150183421</v>
      </c>
      <c r="W166" s="30">
        <f t="shared" si="85"/>
        <v>70333.929999999993</v>
      </c>
    </row>
    <row r="167" spans="3:23" ht="16.5" x14ac:dyDescent="0.3">
      <c r="C167" s="17" t="e" vm="188">
        <v>#VALUE!</v>
      </c>
      <c r="E167" s="14" t="str" cm="1">
        <f t="array" ref="E167">_FV(C167,"name")</f>
        <v>Sales Pro Shop Food &amp; Bev</v>
      </c>
      <c r="F167" s="19">
        <v>1631.15</v>
      </c>
      <c r="G167" s="19">
        <v>1185.45</v>
      </c>
      <c r="H167" s="19">
        <v>984.71</v>
      </c>
      <c r="I167" s="19">
        <f t="shared" si="79"/>
        <v>3801.3100000000004</v>
      </c>
      <c r="J167" s="19">
        <v>2203.37</v>
      </c>
      <c r="K167" s="19">
        <v>818.47</v>
      </c>
      <c r="L167" s="19">
        <v>1619.93</v>
      </c>
      <c r="M167" s="19">
        <f t="shared" si="80"/>
        <v>4641.7700000000004</v>
      </c>
      <c r="N167" s="19">
        <f t="shared" si="81"/>
        <v>-840.46</v>
      </c>
      <c r="O167" s="127">
        <f t="shared" si="82"/>
        <v>-0.18106455080712744</v>
      </c>
      <c r="Q167" s="19">
        <v>2170.16</v>
      </c>
      <c r="R167" s="19">
        <v>2438.4</v>
      </c>
      <c r="S167" s="19">
        <f t="shared" si="83"/>
        <v>-268.24000000000024</v>
      </c>
      <c r="T167" s="127">
        <f t="shared" si="84"/>
        <v>-0.11000656167979012</v>
      </c>
      <c r="W167" s="30">
        <f t="shared" si="85"/>
        <v>14036.35</v>
      </c>
    </row>
    <row r="168" spans="3:23" ht="15.75" x14ac:dyDescent="0.3">
      <c r="C168" s="17" t="e" vm="63">
        <v>#VALUE!</v>
      </c>
      <c r="E168" s="3" t="str" cm="1">
        <f t="array" ref="E168">_FV(C168,"name")</f>
        <v>PRO SHOP SALES</v>
      </c>
      <c r="F168" s="20">
        <v>10350.15</v>
      </c>
      <c r="G168" s="20">
        <v>7369.25</v>
      </c>
      <c r="H168" s="20">
        <v>5099.18</v>
      </c>
      <c r="I168" s="20">
        <f>SUM(F168:H168)</f>
        <v>22818.58</v>
      </c>
      <c r="J168" s="20">
        <v>13999.73</v>
      </c>
      <c r="K168" s="20">
        <v>6537.39</v>
      </c>
      <c r="L168" s="20">
        <v>12208.57</v>
      </c>
      <c r="M168" s="20">
        <f>SUM(J168:L168)</f>
        <v>32745.69</v>
      </c>
      <c r="N168" s="20">
        <f t="shared" si="81"/>
        <v>-9927.1099999999969</v>
      </c>
      <c r="O168" s="128">
        <f t="shared" si="82"/>
        <v>-0.30315775908218751</v>
      </c>
      <c r="Q168" s="20">
        <v>12468.43</v>
      </c>
      <c r="R168" s="20">
        <v>18745.96</v>
      </c>
      <c r="S168" s="20">
        <f t="shared" si="83"/>
        <v>-6277.5299999999988</v>
      </c>
      <c r="T168" s="128">
        <f t="shared" si="84"/>
        <v>-0.33487375413155684</v>
      </c>
      <c r="W168">
        <v>1</v>
      </c>
    </row>
    <row r="169" spans="3:23" ht="16.5" x14ac:dyDescent="0.3">
      <c r="C169" s="17" t="e" vm="189">
        <v>#VALUE!</v>
      </c>
      <c r="E169" s="14" t="str" cm="1">
        <f t="array" ref="E169">_FV(C169,"name")</f>
        <v>Pro Shop Commission</v>
      </c>
      <c r="F169" s="19">
        <v>14112</v>
      </c>
      <c r="G169" s="19">
        <v>10701.99</v>
      </c>
      <c r="H169" s="19">
        <v>7755.16</v>
      </c>
      <c r="I169" s="19">
        <f t="shared" ref="I169:I184" si="86">SUM(F169:H169)</f>
        <v>32569.149999999998</v>
      </c>
      <c r="J169" s="19">
        <v>0</v>
      </c>
      <c r="K169" s="19">
        <v>0.17</v>
      </c>
      <c r="L169" s="19">
        <v>6110.48</v>
      </c>
      <c r="M169" s="19">
        <f t="shared" ref="M169:M184" si="87">SUM(J169:L169)</f>
        <v>6110.65</v>
      </c>
      <c r="N169" s="19">
        <f t="shared" si="81"/>
        <v>26458.5</v>
      </c>
      <c r="O169" s="127">
        <f t="shared" si="82"/>
        <v>4.3298994378666755</v>
      </c>
      <c r="Q169" s="19">
        <v>18457.150000000001</v>
      </c>
      <c r="R169" s="19">
        <v>6110.65</v>
      </c>
      <c r="S169" s="19">
        <f t="shared" ref="S169:S184" si="88">Q169-R169</f>
        <v>12346.500000000002</v>
      </c>
      <c r="T169" s="127">
        <f t="shared" si="84"/>
        <v>2.0204888187017751</v>
      </c>
      <c r="W169" s="30">
        <f t="shared" ref="W169:W184" si="89">SUM(H169:L169)+SUM(Q169:R169)</f>
        <v>71002.759999999995</v>
      </c>
    </row>
    <row r="170" spans="3:23" ht="16.5" x14ac:dyDescent="0.3">
      <c r="C170" s="17" t="e" vm="190">
        <v>#VALUE!</v>
      </c>
      <c r="E170" s="14" t="str" cm="1">
        <f t="array" ref="E170">_FV(C170,"name")</f>
        <v>STOCK MOVEMENT PS GREENS</v>
      </c>
      <c r="F170" s="19">
        <v>0</v>
      </c>
      <c r="G170" s="19">
        <v>0</v>
      </c>
      <c r="H170" s="19">
        <v>0</v>
      </c>
      <c r="I170" s="19">
        <f t="shared" si="86"/>
        <v>0</v>
      </c>
      <c r="J170" s="19">
        <v>-1437.39</v>
      </c>
      <c r="K170" s="19">
        <v>1561.51</v>
      </c>
      <c r="L170" s="19">
        <v>0</v>
      </c>
      <c r="M170" s="19">
        <f t="shared" si="87"/>
        <v>124.11999999999989</v>
      </c>
      <c r="N170" s="19">
        <f t="shared" si="81"/>
        <v>-124.11999999999989</v>
      </c>
      <c r="O170" s="127">
        <f t="shared" si="82"/>
        <v>-1</v>
      </c>
      <c r="Q170" s="19">
        <v>0</v>
      </c>
      <c r="R170" s="19">
        <v>1561.51</v>
      </c>
      <c r="S170" s="19">
        <f t="shared" si="88"/>
        <v>-1561.51</v>
      </c>
      <c r="T170" s="127">
        <f t="shared" si="84"/>
        <v>-1</v>
      </c>
      <c r="W170" s="30">
        <f t="shared" si="89"/>
        <v>1685.6299999999999</v>
      </c>
    </row>
    <row r="171" spans="3:23" ht="16.5" x14ac:dyDescent="0.3">
      <c r="C171" s="17" t="e" vm="191">
        <v>#VALUE!</v>
      </c>
      <c r="E171" s="14" t="str" cm="1">
        <f t="array" ref="E171">_FV(C171,"name")</f>
        <v>Promo expenses - Pro Shop</v>
      </c>
      <c r="F171" s="19">
        <v>900</v>
      </c>
      <c r="G171" s="19">
        <v>0</v>
      </c>
      <c r="H171" s="19">
        <v>0</v>
      </c>
      <c r="I171" s="19">
        <f t="shared" si="86"/>
        <v>900</v>
      </c>
      <c r="J171" s="19">
        <v>825.45</v>
      </c>
      <c r="K171" s="19">
        <v>930</v>
      </c>
      <c r="L171" s="19">
        <v>720</v>
      </c>
      <c r="M171" s="19">
        <f t="shared" si="87"/>
        <v>2475.4499999999998</v>
      </c>
      <c r="N171" s="19">
        <f t="shared" si="81"/>
        <v>-1575.4499999999998</v>
      </c>
      <c r="O171" s="127">
        <f t="shared" si="82"/>
        <v>-0.63642974004726416</v>
      </c>
      <c r="Q171" s="19">
        <v>0</v>
      </c>
      <c r="R171" s="19">
        <v>1650</v>
      </c>
      <c r="S171" s="19">
        <f t="shared" si="88"/>
        <v>-1650</v>
      </c>
      <c r="T171" s="127">
        <f t="shared" si="84"/>
        <v>-1</v>
      </c>
      <c r="W171" s="30">
        <f t="shared" si="89"/>
        <v>5025.45</v>
      </c>
    </row>
    <row r="172" spans="3:23" ht="16.5" x14ac:dyDescent="0.3">
      <c r="C172" s="17" t="e" vm="192">
        <v>#VALUE!</v>
      </c>
      <c r="E172" s="14" t="str" cm="1">
        <f t="array" ref="E172">_FV(C172,"name")</f>
        <v>GOLF CART HIRE (AUGUSTA)</v>
      </c>
      <c r="F172" s="19">
        <v>0</v>
      </c>
      <c r="G172" s="19">
        <v>0</v>
      </c>
      <c r="H172" s="19">
        <v>0</v>
      </c>
      <c r="I172" s="19">
        <f t="shared" si="86"/>
        <v>0</v>
      </c>
      <c r="J172" s="19">
        <v>1325.93</v>
      </c>
      <c r="K172" s="19">
        <v>1325.93</v>
      </c>
      <c r="L172" s="19">
        <v>1325.93</v>
      </c>
      <c r="M172" s="19">
        <f t="shared" si="87"/>
        <v>3977.79</v>
      </c>
      <c r="N172" s="19">
        <f t="shared" si="81"/>
        <v>-3977.79</v>
      </c>
      <c r="O172" s="127">
        <f t="shared" si="82"/>
        <v>-1</v>
      </c>
      <c r="Q172" s="19">
        <v>0</v>
      </c>
      <c r="R172" s="19">
        <v>2651.86</v>
      </c>
      <c r="S172" s="19">
        <f t="shared" si="88"/>
        <v>-2651.86</v>
      </c>
      <c r="T172" s="127">
        <f t="shared" si="84"/>
        <v>-1</v>
      </c>
      <c r="W172" s="30">
        <f t="shared" si="89"/>
        <v>6629.65</v>
      </c>
    </row>
    <row r="173" spans="3:23" ht="16.5" x14ac:dyDescent="0.3">
      <c r="C173" s="17" t="e" vm="193">
        <v>#VALUE!</v>
      </c>
      <c r="E173" s="14" t="str" cm="1">
        <f t="array" ref="E173">_FV(C173,"name")</f>
        <v>OPER SUPP PRO SHOP</v>
      </c>
      <c r="F173" s="19">
        <v>0</v>
      </c>
      <c r="G173" s="19">
        <v>0</v>
      </c>
      <c r="H173" s="19">
        <v>0</v>
      </c>
      <c r="I173" s="19">
        <f t="shared" si="86"/>
        <v>0</v>
      </c>
      <c r="J173" s="19">
        <v>0</v>
      </c>
      <c r="K173" s="19">
        <v>0</v>
      </c>
      <c r="L173" s="19">
        <v>30</v>
      </c>
      <c r="M173" s="19">
        <f t="shared" si="87"/>
        <v>30</v>
      </c>
      <c r="N173" s="19">
        <f t="shared" si="81"/>
        <v>-30</v>
      </c>
      <c r="O173" s="127">
        <f t="shared" si="82"/>
        <v>-1</v>
      </c>
      <c r="Q173" s="19">
        <v>0</v>
      </c>
      <c r="R173" s="19">
        <v>30</v>
      </c>
      <c r="S173" s="19">
        <f t="shared" si="88"/>
        <v>-30</v>
      </c>
      <c r="T173" s="127">
        <f t="shared" si="84"/>
        <v>-1</v>
      </c>
      <c r="W173" s="30">
        <f t="shared" si="89"/>
        <v>60</v>
      </c>
    </row>
    <row r="174" spans="3:23" ht="16.5" x14ac:dyDescent="0.3">
      <c r="C174" s="17" t="e" vm="194">
        <v>#VALUE!</v>
      </c>
      <c r="E174" s="14" t="str" cm="1">
        <f t="array" ref="E174">_FV(C174,"name")</f>
        <v>Purchases Pro Shop Food &amp; Bev</v>
      </c>
      <c r="F174" s="19">
        <v>0</v>
      </c>
      <c r="G174" s="19">
        <v>0</v>
      </c>
      <c r="H174" s="19">
        <v>0</v>
      </c>
      <c r="I174" s="19">
        <f t="shared" si="86"/>
        <v>0</v>
      </c>
      <c r="J174" s="19">
        <v>1247.57</v>
      </c>
      <c r="K174" s="19">
        <v>1023.06</v>
      </c>
      <c r="L174" s="19">
        <v>-465.58</v>
      </c>
      <c r="M174" s="19">
        <f t="shared" si="87"/>
        <v>1805.0500000000002</v>
      </c>
      <c r="N174" s="19">
        <f t="shared" si="81"/>
        <v>-1805.0500000000002</v>
      </c>
      <c r="O174" s="127">
        <f t="shared" si="82"/>
        <v>-1</v>
      </c>
      <c r="Q174" s="19">
        <v>0</v>
      </c>
      <c r="R174" s="19">
        <v>557.48</v>
      </c>
      <c r="S174" s="19">
        <f t="shared" si="88"/>
        <v>-557.48</v>
      </c>
      <c r="T174" s="127">
        <f t="shared" si="84"/>
        <v>-1</v>
      </c>
      <c r="W174" s="30">
        <f t="shared" si="89"/>
        <v>2362.5300000000002</v>
      </c>
    </row>
    <row r="175" spans="3:23" ht="16.5" hidden="1" x14ac:dyDescent="0.3">
      <c r="C175" s="17" t="e" vm="195">
        <v>#VALUE!</v>
      </c>
      <c r="E175" s="14" t="str" cm="1">
        <f t="array" ref="E175">_FV(C175,"name")</f>
        <v>PURCH FREIGHT - PS GREENS</v>
      </c>
      <c r="F175" s="19">
        <v>0</v>
      </c>
      <c r="G175" s="19">
        <v>0</v>
      </c>
      <c r="H175" s="19">
        <v>0</v>
      </c>
      <c r="I175" s="19">
        <f t="shared" si="86"/>
        <v>0</v>
      </c>
      <c r="J175" s="19">
        <v>0</v>
      </c>
      <c r="K175" s="19">
        <v>0</v>
      </c>
      <c r="L175" s="19">
        <v>0</v>
      </c>
      <c r="M175" s="19">
        <f t="shared" si="87"/>
        <v>0</v>
      </c>
      <c r="N175" s="19">
        <f t="shared" si="81"/>
        <v>0</v>
      </c>
      <c r="O175" s="127" t="str">
        <f t="shared" si="82"/>
        <v>-</v>
      </c>
      <c r="Q175" s="19">
        <v>0</v>
      </c>
      <c r="R175" s="19">
        <v>0</v>
      </c>
      <c r="S175" s="19">
        <f t="shared" si="88"/>
        <v>0</v>
      </c>
      <c r="T175" s="127" t="str">
        <f t="shared" si="84"/>
        <v>-</v>
      </c>
      <c r="W175" s="30">
        <f t="shared" si="89"/>
        <v>0</v>
      </c>
    </row>
    <row r="176" spans="3:23" ht="16.5" x14ac:dyDescent="0.3">
      <c r="C176" s="17" t="e" vm="196">
        <v>#VALUE!</v>
      </c>
      <c r="E176" s="14" t="str" cm="1">
        <f t="array" ref="E176">_FV(C176,"name")</f>
        <v>Purchases Clothing &amp; Goods</v>
      </c>
      <c r="F176" s="19">
        <v>0</v>
      </c>
      <c r="G176" s="19">
        <v>0</v>
      </c>
      <c r="H176" s="19">
        <v>0</v>
      </c>
      <c r="I176" s="19">
        <f t="shared" si="86"/>
        <v>0</v>
      </c>
      <c r="J176" s="19">
        <v>3010.08</v>
      </c>
      <c r="K176" s="19">
        <v>188</v>
      </c>
      <c r="L176" s="19">
        <v>0</v>
      </c>
      <c r="M176" s="19">
        <f t="shared" si="87"/>
        <v>3198.08</v>
      </c>
      <c r="N176" s="19">
        <f t="shared" si="81"/>
        <v>-3198.08</v>
      </c>
      <c r="O176" s="127">
        <f t="shared" si="82"/>
        <v>-1</v>
      </c>
      <c r="Q176" s="19">
        <v>0</v>
      </c>
      <c r="R176" s="19">
        <v>188</v>
      </c>
      <c r="S176" s="19">
        <f t="shared" si="88"/>
        <v>-188</v>
      </c>
      <c r="T176" s="127">
        <f t="shared" si="84"/>
        <v>-1</v>
      </c>
      <c r="W176" s="30">
        <f t="shared" si="89"/>
        <v>3386.08</v>
      </c>
    </row>
    <row r="177" spans="3:23" ht="16.5" hidden="1" x14ac:dyDescent="0.3">
      <c r="C177" s="17" t="e" vm="197">
        <v>#VALUE!</v>
      </c>
      <c r="E177" s="14" t="str" cm="1">
        <f t="array" ref="E177">_FV(C177,"name")</f>
        <v>SICK PAY PS GREENS</v>
      </c>
      <c r="F177" s="19">
        <v>0</v>
      </c>
      <c r="G177" s="19">
        <v>0</v>
      </c>
      <c r="H177" s="19">
        <v>0</v>
      </c>
      <c r="I177" s="19">
        <f t="shared" si="86"/>
        <v>0</v>
      </c>
      <c r="J177" s="19">
        <v>0</v>
      </c>
      <c r="K177" s="19">
        <v>0</v>
      </c>
      <c r="L177" s="19">
        <v>0</v>
      </c>
      <c r="M177" s="19">
        <f t="shared" si="87"/>
        <v>0</v>
      </c>
      <c r="N177" s="19">
        <f t="shared" si="81"/>
        <v>0</v>
      </c>
      <c r="O177" s="127" t="str">
        <f t="shared" si="82"/>
        <v>-</v>
      </c>
      <c r="Q177" s="19">
        <v>0</v>
      </c>
      <c r="R177" s="19">
        <v>0</v>
      </c>
      <c r="S177" s="19">
        <f t="shared" si="88"/>
        <v>0</v>
      </c>
      <c r="T177" s="127" t="str">
        <f t="shared" si="84"/>
        <v>-</v>
      </c>
      <c r="W177" s="30">
        <f t="shared" si="89"/>
        <v>0</v>
      </c>
    </row>
    <row r="178" spans="3:23" ht="16.5" hidden="1" x14ac:dyDescent="0.3">
      <c r="C178" s="17" t="e" vm="198">
        <v>#VALUE!</v>
      </c>
      <c r="E178" s="14" t="str" cm="1">
        <f t="array" ref="E178">_FV(C178,"name")</f>
        <v>STAFF EXPENSES PS GREENS</v>
      </c>
      <c r="F178" s="19">
        <v>0</v>
      </c>
      <c r="G178" s="19">
        <v>0</v>
      </c>
      <c r="H178" s="19">
        <v>0</v>
      </c>
      <c r="I178" s="19">
        <f t="shared" si="86"/>
        <v>0</v>
      </c>
      <c r="J178" s="19">
        <v>0</v>
      </c>
      <c r="K178" s="19">
        <v>0</v>
      </c>
      <c r="L178" s="19">
        <v>0</v>
      </c>
      <c r="M178" s="19">
        <f t="shared" si="87"/>
        <v>0</v>
      </c>
      <c r="N178" s="19">
        <f t="shared" si="81"/>
        <v>0</v>
      </c>
      <c r="O178" s="127" t="str">
        <f t="shared" si="82"/>
        <v>-</v>
      </c>
      <c r="Q178" s="19">
        <v>0</v>
      </c>
      <c r="R178" s="19">
        <v>0</v>
      </c>
      <c r="S178" s="19">
        <f t="shared" si="88"/>
        <v>0</v>
      </c>
      <c r="T178" s="127" t="str">
        <f t="shared" si="84"/>
        <v>-</v>
      </c>
      <c r="W178" s="30">
        <f t="shared" si="89"/>
        <v>0</v>
      </c>
    </row>
    <row r="179" spans="3:23" ht="16.5" hidden="1" x14ac:dyDescent="0.3">
      <c r="C179" s="17" t="e" vm="199">
        <v>#VALUE!</v>
      </c>
      <c r="E179" s="14" t="str" cm="1">
        <f t="array" ref="E179">_FV(C179,"name")</f>
        <v>Purchases Proshop Food &amp; Bev</v>
      </c>
      <c r="F179" s="19">
        <v>0</v>
      </c>
      <c r="G179" s="19">
        <v>0</v>
      </c>
      <c r="H179" s="19">
        <v>0</v>
      </c>
      <c r="I179" s="19">
        <f t="shared" si="86"/>
        <v>0</v>
      </c>
      <c r="J179" s="19">
        <v>0</v>
      </c>
      <c r="K179" s="19">
        <v>0</v>
      </c>
      <c r="L179" s="19">
        <v>0</v>
      </c>
      <c r="M179" s="19">
        <f t="shared" si="87"/>
        <v>0</v>
      </c>
      <c r="N179" s="19">
        <f t="shared" si="81"/>
        <v>0</v>
      </c>
      <c r="O179" s="127" t="str">
        <f t="shared" si="82"/>
        <v>-</v>
      </c>
      <c r="Q179" s="19">
        <v>0</v>
      </c>
      <c r="R179" s="19">
        <v>0</v>
      </c>
      <c r="S179" s="19">
        <f t="shared" si="88"/>
        <v>0</v>
      </c>
      <c r="T179" s="127" t="str">
        <f t="shared" si="84"/>
        <v>-</v>
      </c>
      <c r="W179" s="30">
        <f t="shared" si="89"/>
        <v>0</v>
      </c>
    </row>
    <row r="180" spans="3:23" ht="16.5" hidden="1" x14ac:dyDescent="0.3">
      <c r="C180" s="17" t="e" vm="200">
        <v>#VALUE!</v>
      </c>
      <c r="E180" s="14" t="str" cm="1">
        <f t="array" ref="E180">_FV(C180,"name")</f>
        <v>PURCH PS GREENS</v>
      </c>
      <c r="F180" s="19">
        <v>0</v>
      </c>
      <c r="G180" s="19">
        <v>0</v>
      </c>
      <c r="H180" s="19">
        <v>0</v>
      </c>
      <c r="I180" s="19">
        <f t="shared" si="86"/>
        <v>0</v>
      </c>
      <c r="J180" s="19">
        <v>0</v>
      </c>
      <c r="K180" s="19">
        <v>0</v>
      </c>
      <c r="L180" s="19">
        <v>0</v>
      </c>
      <c r="M180" s="19">
        <f t="shared" si="87"/>
        <v>0</v>
      </c>
      <c r="N180" s="19">
        <f t="shared" si="81"/>
        <v>0</v>
      </c>
      <c r="O180" s="127" t="str">
        <f t="shared" si="82"/>
        <v>-</v>
      </c>
      <c r="Q180" s="19">
        <v>0</v>
      </c>
      <c r="R180" s="19">
        <v>0</v>
      </c>
      <c r="S180" s="19">
        <f t="shared" si="88"/>
        <v>0</v>
      </c>
      <c r="T180" s="127" t="str">
        <f t="shared" si="84"/>
        <v>-</v>
      </c>
      <c r="W180" s="30">
        <f t="shared" si="89"/>
        <v>0</v>
      </c>
    </row>
    <row r="181" spans="3:23" ht="16.5" hidden="1" x14ac:dyDescent="0.3">
      <c r="C181" s="17" t="e" vm="201">
        <v>#VALUE!</v>
      </c>
      <c r="E181" s="14" t="str" cm="1">
        <f t="array" ref="E181">_FV(C181,"name")</f>
        <v>PURCH PS GREENS - GST FRE</v>
      </c>
      <c r="F181" s="19">
        <v>0</v>
      </c>
      <c r="G181" s="19">
        <v>0</v>
      </c>
      <c r="H181" s="19">
        <v>0</v>
      </c>
      <c r="I181" s="19">
        <f t="shared" si="86"/>
        <v>0</v>
      </c>
      <c r="J181" s="19">
        <v>0</v>
      </c>
      <c r="K181" s="19">
        <v>0</v>
      </c>
      <c r="L181" s="19">
        <v>0</v>
      </c>
      <c r="M181" s="19">
        <f t="shared" si="87"/>
        <v>0</v>
      </c>
      <c r="N181" s="19">
        <f t="shared" si="81"/>
        <v>0</v>
      </c>
      <c r="O181" s="127" t="str">
        <f t="shared" si="82"/>
        <v>-</v>
      </c>
      <c r="Q181" s="19">
        <v>0</v>
      </c>
      <c r="R181" s="19">
        <v>0</v>
      </c>
      <c r="S181" s="19">
        <f t="shared" si="88"/>
        <v>0</v>
      </c>
      <c r="T181" s="127" t="str">
        <f t="shared" si="84"/>
        <v>-</v>
      </c>
      <c r="W181" s="30">
        <f t="shared" si="89"/>
        <v>0</v>
      </c>
    </row>
    <row r="182" spans="3:23" ht="16.5" hidden="1" x14ac:dyDescent="0.3">
      <c r="C182" s="17" t="e" vm="202">
        <v>#VALUE!</v>
      </c>
      <c r="E182" s="14" t="str" cm="1">
        <f t="array" ref="E182">_FV(C182,"name")</f>
        <v>Cart Lease Expenses</v>
      </c>
      <c r="F182" s="19">
        <v>0</v>
      </c>
      <c r="G182" s="19">
        <v>0</v>
      </c>
      <c r="H182" s="19">
        <v>0</v>
      </c>
      <c r="I182" s="19">
        <f t="shared" si="86"/>
        <v>0</v>
      </c>
      <c r="J182" s="19">
        <v>0</v>
      </c>
      <c r="K182" s="19">
        <v>0</v>
      </c>
      <c r="L182" s="19">
        <v>0</v>
      </c>
      <c r="M182" s="19">
        <f t="shared" si="87"/>
        <v>0</v>
      </c>
      <c r="N182" s="19">
        <f t="shared" si="81"/>
        <v>0</v>
      </c>
      <c r="O182" s="127" t="str">
        <f t="shared" si="82"/>
        <v>-</v>
      </c>
      <c r="Q182" s="19">
        <v>0</v>
      </c>
      <c r="R182" s="19">
        <v>0</v>
      </c>
      <c r="S182" s="19">
        <f t="shared" si="88"/>
        <v>0</v>
      </c>
      <c r="T182" s="127" t="str">
        <f t="shared" si="84"/>
        <v>-</v>
      </c>
      <c r="W182" s="30">
        <f t="shared" si="89"/>
        <v>0</v>
      </c>
    </row>
    <row r="183" spans="3:23" ht="16.5" hidden="1" x14ac:dyDescent="0.3">
      <c r="C183" s="17" t="e" vm="203">
        <v>#VALUE!</v>
      </c>
      <c r="E183" s="14" t="str" cm="1">
        <f t="array" ref="E183">_FV(C183,"name")</f>
        <v>Data</v>
      </c>
      <c r="F183" s="19">
        <v>0</v>
      </c>
      <c r="G183" s="19">
        <v>0</v>
      </c>
      <c r="H183" s="19">
        <v>0</v>
      </c>
      <c r="I183" s="19">
        <f t="shared" si="86"/>
        <v>0</v>
      </c>
      <c r="J183" s="19">
        <v>0</v>
      </c>
      <c r="K183" s="19">
        <v>0</v>
      </c>
      <c r="L183" s="19">
        <v>0</v>
      </c>
      <c r="M183" s="19">
        <f t="shared" si="87"/>
        <v>0</v>
      </c>
      <c r="N183" s="19">
        <f t="shared" si="81"/>
        <v>0</v>
      </c>
      <c r="O183" s="127" t="str">
        <f t="shared" si="82"/>
        <v>-</v>
      </c>
      <c r="Q183" s="19">
        <v>0</v>
      </c>
      <c r="R183" s="19">
        <v>0</v>
      </c>
      <c r="S183" s="19">
        <f t="shared" si="88"/>
        <v>0</v>
      </c>
      <c r="T183" s="127" t="str">
        <f t="shared" si="84"/>
        <v>-</v>
      </c>
      <c r="W183" s="30">
        <f t="shared" si="89"/>
        <v>0</v>
      </c>
    </row>
    <row r="184" spans="3:23" ht="16.5" hidden="1" x14ac:dyDescent="0.3">
      <c r="C184" s="17" t="e" vm="204">
        <v>#VALUE!</v>
      </c>
      <c r="E184" s="14" t="str" cm="1">
        <f t="array" ref="E184">_FV(C184,"name")</f>
        <v>R&amp;M VEH. - CARTS PS</v>
      </c>
      <c r="F184" s="19">
        <v>0</v>
      </c>
      <c r="G184" s="19">
        <v>0</v>
      </c>
      <c r="H184" s="19">
        <v>0</v>
      </c>
      <c r="I184" s="19">
        <f t="shared" si="86"/>
        <v>0</v>
      </c>
      <c r="J184" s="19">
        <v>0</v>
      </c>
      <c r="K184" s="19">
        <v>0</v>
      </c>
      <c r="L184" s="19">
        <v>0</v>
      </c>
      <c r="M184" s="19">
        <f t="shared" si="87"/>
        <v>0</v>
      </c>
      <c r="N184" s="19">
        <f t="shared" si="81"/>
        <v>0</v>
      </c>
      <c r="O184" s="127" t="str">
        <f t="shared" si="82"/>
        <v>-</v>
      </c>
      <c r="Q184" s="19">
        <v>0</v>
      </c>
      <c r="R184" s="19">
        <v>0</v>
      </c>
      <c r="S184" s="19">
        <f t="shared" si="88"/>
        <v>0</v>
      </c>
      <c r="T184" s="127" t="str">
        <f t="shared" si="84"/>
        <v>-</v>
      </c>
      <c r="W184" s="30">
        <f t="shared" si="89"/>
        <v>0</v>
      </c>
    </row>
    <row r="185" spans="3:23" ht="15.75" x14ac:dyDescent="0.3">
      <c r="C185" s="17" t="e" vm="64">
        <v>#VALUE!</v>
      </c>
      <c r="E185" s="3" t="str" cm="1">
        <f t="array" ref="E185">_FV(C185,"name")</f>
        <v>PRO SHOP COST OF SALES</v>
      </c>
      <c r="F185" s="20">
        <v>15012</v>
      </c>
      <c r="G185" s="20">
        <v>10701.99</v>
      </c>
      <c r="H185" s="20">
        <v>7755.16</v>
      </c>
      <c r="I185" s="20">
        <f>SUM(F185:H185)</f>
        <v>33469.149999999994</v>
      </c>
      <c r="J185" s="20">
        <v>4971.6400000000003</v>
      </c>
      <c r="K185" s="20">
        <v>5028.67</v>
      </c>
      <c r="L185" s="20">
        <v>7720.83</v>
      </c>
      <c r="M185" s="20">
        <f>SUM(J185:L185)</f>
        <v>17721.14</v>
      </c>
      <c r="N185" s="20">
        <f t="shared" si="81"/>
        <v>15748.009999999995</v>
      </c>
      <c r="O185" s="128">
        <f t="shared" si="82"/>
        <v>0.88865671170139138</v>
      </c>
      <c r="Q185" s="20">
        <v>18457.150000000001</v>
      </c>
      <c r="R185" s="20">
        <v>12749.5</v>
      </c>
      <c r="S185" s="20">
        <f t="shared" si="83"/>
        <v>5707.6500000000015</v>
      </c>
      <c r="T185" s="128">
        <f t="shared" si="84"/>
        <v>0.44767637946586153</v>
      </c>
      <c r="W185">
        <v>1</v>
      </c>
    </row>
    <row r="186" spans="3:23" ht="16.5" thickBot="1" x14ac:dyDescent="0.35">
      <c r="C186" s="17" t="e" vm="65">
        <v>#VALUE!</v>
      </c>
      <c r="E186" s="4" t="str" cm="1">
        <f t="array" ref="E186">_FV(C186,"name")</f>
        <v>PRO SHOP GROSS PROFIT</v>
      </c>
      <c r="F186" s="25">
        <v>-4661.8500000000004</v>
      </c>
      <c r="G186" s="25">
        <v>-3332.74</v>
      </c>
      <c r="H186" s="25">
        <v>-2655.98</v>
      </c>
      <c r="I186" s="25">
        <f>SUM(F186:H186)</f>
        <v>-10650.57</v>
      </c>
      <c r="J186" s="25">
        <v>9028.09</v>
      </c>
      <c r="K186" s="25">
        <v>1508.72</v>
      </c>
      <c r="L186" s="25">
        <v>4487.74</v>
      </c>
      <c r="M186" s="25">
        <f>SUM(J186:L186)</f>
        <v>15024.55</v>
      </c>
      <c r="N186" s="25">
        <f t="shared" si="81"/>
        <v>-25675.119999999999</v>
      </c>
      <c r="O186" s="33">
        <f t="shared" si="82"/>
        <v>-1.7088778033285523</v>
      </c>
      <c r="Q186" s="25">
        <v>-5988.72</v>
      </c>
      <c r="R186" s="25">
        <v>5996.46</v>
      </c>
      <c r="S186" s="25">
        <f t="shared" si="83"/>
        <v>-11985.18</v>
      </c>
      <c r="T186" s="33">
        <f t="shared" si="84"/>
        <v>-1.9987092384506859</v>
      </c>
      <c r="W186">
        <v>1</v>
      </c>
    </row>
    <row r="187" spans="3:23" ht="16.5" thickBot="1" x14ac:dyDescent="0.35">
      <c r="E187" s="2" t="s">
        <v>22</v>
      </c>
      <c r="F187" s="13"/>
      <c r="G187" s="13"/>
      <c r="H187" s="13"/>
      <c r="I187" s="13"/>
      <c r="J187" s="13"/>
      <c r="K187" s="13"/>
      <c r="L187" s="13"/>
      <c r="M187" s="13"/>
      <c r="N187" s="13"/>
      <c r="O187" s="32"/>
      <c r="Q187" s="13"/>
      <c r="R187" s="13"/>
      <c r="S187" s="13"/>
      <c r="T187" s="32"/>
      <c r="W187">
        <v>1</v>
      </c>
    </row>
    <row r="188" spans="3:23" ht="16.5" hidden="1" x14ac:dyDescent="0.3">
      <c r="C188" s="17" t="e" vm="205">
        <v>#VALUE!</v>
      </c>
      <c r="E188" s="14" t="str" cm="1">
        <f t="array" ref="E188">_FV(C188,"name")</f>
        <v>SALES BISTRO - CASH</v>
      </c>
      <c r="F188" s="19">
        <v>0</v>
      </c>
      <c r="G188" s="19">
        <v>0</v>
      </c>
      <c r="H188" s="19">
        <v>0</v>
      </c>
      <c r="I188" s="19">
        <f t="shared" ref="I188:I196" si="90">SUM(F188:H188)</f>
        <v>0</v>
      </c>
      <c r="J188" s="19">
        <v>0</v>
      </c>
      <c r="K188" s="19">
        <v>0</v>
      </c>
      <c r="L188" s="19">
        <v>0</v>
      </c>
      <c r="M188" s="19">
        <f t="shared" ref="M188:M196" si="91">SUM(J188:L188)</f>
        <v>0</v>
      </c>
      <c r="N188" s="19">
        <f t="shared" ref="N188:N197" si="92">I188-M188</f>
        <v>0</v>
      </c>
      <c r="O188" s="127" t="str">
        <f t="shared" ref="O188:O197" si="93">IFERROR(N188/M188,"-")</f>
        <v>-</v>
      </c>
      <c r="Q188" s="19">
        <v>0</v>
      </c>
      <c r="R188" s="19">
        <v>0</v>
      </c>
      <c r="S188" s="19">
        <f t="shared" ref="S188:S197" si="94">Q188-R188</f>
        <v>0</v>
      </c>
      <c r="T188" s="127" t="str">
        <f t="shared" ref="T188:T197" si="95">IFERROR(S188/R188,"-")</f>
        <v>-</v>
      </c>
      <c r="W188" s="30">
        <f t="shared" ref="W188:W196" si="96">SUM(H188:L188)+SUM(Q188:R188)</f>
        <v>0</v>
      </c>
    </row>
    <row r="189" spans="3:23" ht="16.5" hidden="1" x14ac:dyDescent="0.3">
      <c r="C189" s="17" t="e" vm="206">
        <v>#VALUE!</v>
      </c>
      <c r="E189" s="14" t="str" cm="1">
        <f t="array" ref="E189">_FV(C189,"name")</f>
        <v>SALES CAFE CASH</v>
      </c>
      <c r="F189" s="19">
        <v>0</v>
      </c>
      <c r="G189" s="19">
        <v>0</v>
      </c>
      <c r="H189" s="19">
        <v>0</v>
      </c>
      <c r="I189" s="19">
        <f t="shared" si="90"/>
        <v>0</v>
      </c>
      <c r="J189" s="19">
        <v>0</v>
      </c>
      <c r="K189" s="19">
        <v>0</v>
      </c>
      <c r="L189" s="19">
        <v>0</v>
      </c>
      <c r="M189" s="19">
        <f t="shared" si="91"/>
        <v>0</v>
      </c>
      <c r="N189" s="19">
        <f t="shared" si="92"/>
        <v>0</v>
      </c>
      <c r="O189" s="127" t="str">
        <f t="shared" si="93"/>
        <v>-</v>
      </c>
      <c r="Q189" s="19">
        <v>0</v>
      </c>
      <c r="R189" s="19">
        <v>0</v>
      </c>
      <c r="S189" s="19">
        <f t="shared" si="94"/>
        <v>0</v>
      </c>
      <c r="T189" s="127" t="str">
        <f t="shared" si="95"/>
        <v>-</v>
      </c>
      <c r="W189" s="30">
        <f t="shared" si="96"/>
        <v>0</v>
      </c>
    </row>
    <row r="190" spans="3:23" ht="16.5" hidden="1" x14ac:dyDescent="0.3">
      <c r="C190" s="17" t="e" vm="207">
        <v>#VALUE!</v>
      </c>
      <c r="E190" s="14" t="str" cm="1">
        <f t="array" ref="E190">_FV(C190,"name")</f>
        <v>SALES BISTRO CREDIT  N</v>
      </c>
      <c r="F190" s="19">
        <v>0</v>
      </c>
      <c r="G190" s="19">
        <v>0</v>
      </c>
      <c r="H190" s="19">
        <v>0</v>
      </c>
      <c r="I190" s="19">
        <f t="shared" si="90"/>
        <v>0</v>
      </c>
      <c r="J190" s="19">
        <v>0</v>
      </c>
      <c r="K190" s="19">
        <v>0</v>
      </c>
      <c r="L190" s="19">
        <v>0</v>
      </c>
      <c r="M190" s="19">
        <f t="shared" si="91"/>
        <v>0</v>
      </c>
      <c r="N190" s="19">
        <f t="shared" si="92"/>
        <v>0</v>
      </c>
      <c r="O190" s="127" t="str">
        <f t="shared" si="93"/>
        <v>-</v>
      </c>
      <c r="Q190" s="19">
        <v>0</v>
      </c>
      <c r="R190" s="19">
        <v>0</v>
      </c>
      <c r="S190" s="19">
        <f t="shared" si="94"/>
        <v>0</v>
      </c>
      <c r="T190" s="127" t="str">
        <f t="shared" si="95"/>
        <v>-</v>
      </c>
      <c r="W190" s="30">
        <f t="shared" si="96"/>
        <v>0</v>
      </c>
    </row>
    <row r="191" spans="3:23" ht="16.5" hidden="1" x14ac:dyDescent="0.3">
      <c r="C191" s="17" t="e" vm="208">
        <v>#VALUE!</v>
      </c>
      <c r="E191" s="14" t="str" cm="1">
        <f t="array" ref="E191">_FV(C191,"name")</f>
        <v>SALES BISTRO - CREDIT</v>
      </c>
      <c r="F191" s="19">
        <v>0</v>
      </c>
      <c r="G191" s="19">
        <v>0</v>
      </c>
      <c r="H191" s="19">
        <v>0</v>
      </c>
      <c r="I191" s="19">
        <f t="shared" si="90"/>
        <v>0</v>
      </c>
      <c r="J191" s="19">
        <v>0</v>
      </c>
      <c r="K191" s="19">
        <v>0</v>
      </c>
      <c r="L191" s="19">
        <v>0</v>
      </c>
      <c r="M191" s="19">
        <f t="shared" si="91"/>
        <v>0</v>
      </c>
      <c r="N191" s="19">
        <f t="shared" si="92"/>
        <v>0</v>
      </c>
      <c r="O191" s="127" t="str">
        <f t="shared" si="93"/>
        <v>-</v>
      </c>
      <c r="Q191" s="19">
        <v>0</v>
      </c>
      <c r="R191" s="19">
        <v>0</v>
      </c>
      <c r="S191" s="19">
        <f t="shared" si="94"/>
        <v>0</v>
      </c>
      <c r="T191" s="127" t="str">
        <f t="shared" si="95"/>
        <v>-</v>
      </c>
      <c r="W191" s="30">
        <f t="shared" si="96"/>
        <v>0</v>
      </c>
    </row>
    <row r="192" spans="3:23" ht="16.5" hidden="1" x14ac:dyDescent="0.3">
      <c r="C192" s="17" t="e" vm="209">
        <v>#VALUE!</v>
      </c>
      <c r="E192" s="14" t="str" cm="1">
        <f t="array" ref="E192">_FV(C192,"name")</f>
        <v>SALES BISTRO BUS MEAL</v>
      </c>
      <c r="F192" s="19">
        <v>0</v>
      </c>
      <c r="G192" s="19">
        <v>0</v>
      </c>
      <c r="H192" s="19">
        <v>0</v>
      </c>
      <c r="I192" s="19">
        <f t="shared" si="90"/>
        <v>0</v>
      </c>
      <c r="J192" s="19">
        <v>0</v>
      </c>
      <c r="K192" s="19">
        <v>0</v>
      </c>
      <c r="L192" s="19">
        <v>0</v>
      </c>
      <c r="M192" s="19">
        <f t="shared" si="91"/>
        <v>0</v>
      </c>
      <c r="N192" s="19">
        <f t="shared" si="92"/>
        <v>0</v>
      </c>
      <c r="O192" s="127" t="str">
        <f t="shared" si="93"/>
        <v>-</v>
      </c>
      <c r="Q192" s="19">
        <v>0</v>
      </c>
      <c r="R192" s="19">
        <v>0</v>
      </c>
      <c r="S192" s="19">
        <f t="shared" si="94"/>
        <v>0</v>
      </c>
      <c r="T192" s="127" t="str">
        <f t="shared" si="95"/>
        <v>-</v>
      </c>
      <c r="W192" s="30">
        <f t="shared" si="96"/>
        <v>0</v>
      </c>
    </row>
    <row r="193" spans="3:23" ht="16.5" hidden="1" x14ac:dyDescent="0.3">
      <c r="C193" s="17" t="e" vm="210">
        <v>#VALUE!</v>
      </c>
      <c r="E193" s="14" t="str" cm="1">
        <f t="array" ref="E193">_FV(C193,"name")</f>
        <v>SALES SUBS. MEALS BIST RE</v>
      </c>
      <c r="F193" s="19">
        <v>0</v>
      </c>
      <c r="G193" s="19">
        <v>0</v>
      </c>
      <c r="H193" s="19">
        <v>0</v>
      </c>
      <c r="I193" s="19">
        <f t="shared" si="90"/>
        <v>0</v>
      </c>
      <c r="J193" s="19">
        <v>0</v>
      </c>
      <c r="K193" s="19">
        <v>0</v>
      </c>
      <c r="L193" s="19">
        <v>0</v>
      </c>
      <c r="M193" s="19">
        <f t="shared" si="91"/>
        <v>0</v>
      </c>
      <c r="N193" s="19">
        <f t="shared" si="92"/>
        <v>0</v>
      </c>
      <c r="O193" s="127" t="str">
        <f t="shared" si="93"/>
        <v>-</v>
      </c>
      <c r="Q193" s="19">
        <v>0</v>
      </c>
      <c r="R193" s="19">
        <v>0</v>
      </c>
      <c r="S193" s="19">
        <f t="shared" si="94"/>
        <v>0</v>
      </c>
      <c r="T193" s="127" t="str">
        <f t="shared" si="95"/>
        <v>-</v>
      </c>
      <c r="W193" s="30">
        <f t="shared" si="96"/>
        <v>0</v>
      </c>
    </row>
    <row r="194" spans="3:23" ht="16.5" hidden="1" x14ac:dyDescent="0.3">
      <c r="C194" s="17" t="e" vm="211">
        <v>#VALUE!</v>
      </c>
      <c r="E194" s="14" t="str" cm="1">
        <f t="array" ref="E194">_FV(C194,"name")</f>
        <v>SALES DIR. MEAL BISTRO RE</v>
      </c>
      <c r="F194" s="19">
        <v>0</v>
      </c>
      <c r="G194" s="19">
        <v>0</v>
      </c>
      <c r="H194" s="19">
        <v>0</v>
      </c>
      <c r="I194" s="19">
        <f t="shared" si="90"/>
        <v>0</v>
      </c>
      <c r="J194" s="19">
        <v>0</v>
      </c>
      <c r="K194" s="19">
        <v>0</v>
      </c>
      <c r="L194" s="19">
        <v>0</v>
      </c>
      <c r="M194" s="19">
        <f t="shared" si="91"/>
        <v>0</v>
      </c>
      <c r="N194" s="19">
        <f t="shared" si="92"/>
        <v>0</v>
      </c>
      <c r="O194" s="127" t="str">
        <f t="shared" si="93"/>
        <v>-</v>
      </c>
      <c r="Q194" s="19">
        <v>0</v>
      </c>
      <c r="R194" s="19">
        <v>0</v>
      </c>
      <c r="S194" s="19">
        <f t="shared" si="94"/>
        <v>0</v>
      </c>
      <c r="T194" s="127" t="str">
        <f t="shared" si="95"/>
        <v>-</v>
      </c>
      <c r="W194" s="30">
        <f t="shared" si="96"/>
        <v>0</v>
      </c>
    </row>
    <row r="195" spans="3:23" ht="16.5" hidden="1" x14ac:dyDescent="0.3">
      <c r="C195" s="17" t="e" vm="212">
        <v>#VALUE!</v>
      </c>
      <c r="E195" s="14" t="str" cm="1">
        <f t="array" ref="E195">_FV(C195,"name")</f>
        <v>SALES BISTRO LUNCH</v>
      </c>
      <c r="F195" s="19">
        <v>0</v>
      </c>
      <c r="G195" s="19">
        <v>0</v>
      </c>
      <c r="H195" s="19">
        <v>0</v>
      </c>
      <c r="I195" s="19">
        <f t="shared" si="90"/>
        <v>0</v>
      </c>
      <c r="J195" s="19">
        <v>0</v>
      </c>
      <c r="K195" s="19">
        <v>0</v>
      </c>
      <c r="L195" s="19">
        <v>0</v>
      </c>
      <c r="M195" s="19">
        <f t="shared" si="91"/>
        <v>0</v>
      </c>
      <c r="N195" s="19">
        <f t="shared" si="92"/>
        <v>0</v>
      </c>
      <c r="O195" s="127" t="str">
        <f t="shared" si="93"/>
        <v>-</v>
      </c>
      <c r="Q195" s="19">
        <v>0</v>
      </c>
      <c r="R195" s="19">
        <v>0</v>
      </c>
      <c r="S195" s="19">
        <f t="shared" si="94"/>
        <v>0</v>
      </c>
      <c r="T195" s="127" t="str">
        <f t="shared" si="95"/>
        <v>-</v>
      </c>
      <c r="W195" s="30">
        <f t="shared" si="96"/>
        <v>0</v>
      </c>
    </row>
    <row r="196" spans="3:23" ht="16.5" hidden="1" x14ac:dyDescent="0.3">
      <c r="C196" s="17" t="e" vm="213">
        <v>#VALUE!</v>
      </c>
      <c r="E196" s="14" t="str" cm="1">
        <f t="array" ref="E196">_FV(C196,"name")</f>
        <v>SALES STAFF MEALS BIST RE</v>
      </c>
      <c r="F196" s="19">
        <v>0</v>
      </c>
      <c r="G196" s="19">
        <v>0</v>
      </c>
      <c r="H196" s="19">
        <v>0</v>
      </c>
      <c r="I196" s="19">
        <f t="shared" si="90"/>
        <v>0</v>
      </c>
      <c r="J196" s="19">
        <v>0</v>
      </c>
      <c r="K196" s="19">
        <v>0</v>
      </c>
      <c r="L196" s="19">
        <v>0</v>
      </c>
      <c r="M196" s="19">
        <f t="shared" si="91"/>
        <v>0</v>
      </c>
      <c r="N196" s="19">
        <f t="shared" si="92"/>
        <v>0</v>
      </c>
      <c r="O196" s="127" t="str">
        <f t="shared" si="93"/>
        <v>-</v>
      </c>
      <c r="Q196" s="19">
        <v>0</v>
      </c>
      <c r="R196" s="19">
        <v>0</v>
      </c>
      <c r="S196" s="19">
        <f t="shared" si="94"/>
        <v>0</v>
      </c>
      <c r="T196" s="127" t="str">
        <f t="shared" si="95"/>
        <v>-</v>
      </c>
      <c r="W196" s="30">
        <f t="shared" si="96"/>
        <v>0</v>
      </c>
    </row>
    <row r="197" spans="3:23" ht="15.75" x14ac:dyDescent="0.3">
      <c r="C197" s="17" t="e" vm="66">
        <v>#VALUE!</v>
      </c>
      <c r="E197" s="3" t="str" cm="1">
        <f t="array" ref="E197">_FV(C197,"name")</f>
        <v>RESTAURANT INCOME</v>
      </c>
      <c r="F197" s="20">
        <v>0</v>
      </c>
      <c r="G197" s="20">
        <v>0</v>
      </c>
      <c r="H197" s="20">
        <v>0</v>
      </c>
      <c r="I197" s="20">
        <f>SUM(F197:H197)</f>
        <v>0</v>
      </c>
      <c r="J197" s="20">
        <v>0</v>
      </c>
      <c r="K197" s="20">
        <v>0</v>
      </c>
      <c r="L197" s="20">
        <v>0</v>
      </c>
      <c r="M197" s="20">
        <f>SUM(J197:L197)</f>
        <v>0</v>
      </c>
      <c r="N197" s="20">
        <f t="shared" si="92"/>
        <v>0</v>
      </c>
      <c r="O197" s="128" t="str">
        <f t="shared" si="93"/>
        <v>-</v>
      </c>
      <c r="Q197" s="20">
        <v>0</v>
      </c>
      <c r="R197" s="20">
        <v>0</v>
      </c>
      <c r="S197" s="20">
        <f t="shared" si="94"/>
        <v>0</v>
      </c>
      <c r="T197" s="128" t="str">
        <f t="shared" si="95"/>
        <v>-</v>
      </c>
      <c r="W197">
        <v>1</v>
      </c>
    </row>
    <row r="198" spans="3:23" ht="16.5" thickBot="1" x14ac:dyDescent="0.35">
      <c r="E198" s="2" t="s">
        <v>23</v>
      </c>
      <c r="F198" s="13"/>
      <c r="G198" s="13"/>
      <c r="H198" s="13"/>
      <c r="I198" s="13"/>
      <c r="J198" s="13"/>
      <c r="K198" s="13"/>
      <c r="L198" s="13"/>
      <c r="M198" s="13"/>
      <c r="N198" s="13"/>
      <c r="O198" s="32"/>
      <c r="Q198" s="13"/>
      <c r="R198" s="13"/>
      <c r="S198" s="13"/>
      <c r="T198" s="32"/>
      <c r="W198">
        <v>1</v>
      </c>
    </row>
    <row r="199" spans="3:23" ht="16.5" x14ac:dyDescent="0.3">
      <c r="C199" s="17" t="e" vm="214">
        <v>#VALUE!</v>
      </c>
      <c r="E199" s="14" t="str" cm="1">
        <f t="array" ref="E199">_FV(C199,"name")</f>
        <v>REPAIRS &amp; MAINT CATER (30258000)</v>
      </c>
      <c r="F199" s="19">
        <v>0</v>
      </c>
      <c r="G199" s="19">
        <v>572</v>
      </c>
      <c r="H199" s="19">
        <v>439</v>
      </c>
      <c r="I199" s="19">
        <f t="shared" ref="I199:I217" si="97">SUM(F199:H199)</f>
        <v>1011</v>
      </c>
      <c r="J199" s="19">
        <v>200</v>
      </c>
      <c r="K199" s="19">
        <v>0</v>
      </c>
      <c r="L199" s="19">
        <v>389.55</v>
      </c>
      <c r="M199" s="19">
        <f t="shared" ref="M199:M217" si="98">SUM(J199:L199)</f>
        <v>589.54999999999995</v>
      </c>
      <c r="N199" s="19">
        <f t="shared" ref="N199:N219" si="99">I199-M199</f>
        <v>421.45000000000005</v>
      </c>
      <c r="O199" s="127">
        <f t="shared" ref="O199:O219" si="100">IFERROR(N199/M199,"-")</f>
        <v>0.71486727164786712</v>
      </c>
      <c r="Q199" s="19">
        <v>1011</v>
      </c>
      <c r="R199" s="19">
        <v>389.55</v>
      </c>
      <c r="S199" s="19">
        <f t="shared" ref="S199:S219" si="101">Q199-R199</f>
        <v>621.45000000000005</v>
      </c>
      <c r="T199" s="127">
        <f t="shared" ref="T199:T219" si="102">IFERROR(S199/R199,"-")</f>
        <v>1.5953022718521372</v>
      </c>
      <c r="W199" s="30">
        <f t="shared" ref="W199:W217" si="103">SUM(H199:L199)+SUM(Q199:R199)</f>
        <v>3440.1</v>
      </c>
    </row>
    <row r="200" spans="3:23" ht="16.5" x14ac:dyDescent="0.3">
      <c r="C200" s="17" t="e" vm="215">
        <v>#VALUE!</v>
      </c>
      <c r="E200" s="14" t="str" cm="1">
        <f t="array" ref="E200">_FV(C200,"name")</f>
        <v>OPER SUPPLIES CATER (30246000)</v>
      </c>
      <c r="F200" s="19">
        <v>0</v>
      </c>
      <c r="G200" s="19">
        <v>0</v>
      </c>
      <c r="H200" s="19">
        <v>0</v>
      </c>
      <c r="I200" s="19">
        <f t="shared" si="97"/>
        <v>0</v>
      </c>
      <c r="J200" s="19">
        <v>385</v>
      </c>
      <c r="K200" s="19">
        <v>0</v>
      </c>
      <c r="L200" s="19">
        <v>0</v>
      </c>
      <c r="M200" s="19">
        <f t="shared" si="98"/>
        <v>385</v>
      </c>
      <c r="N200" s="19">
        <f t="shared" si="99"/>
        <v>-385</v>
      </c>
      <c r="O200" s="127">
        <f t="shared" si="100"/>
        <v>-1</v>
      </c>
      <c r="Q200" s="19">
        <v>0</v>
      </c>
      <c r="R200" s="19">
        <v>0</v>
      </c>
      <c r="S200" s="19">
        <f t="shared" si="101"/>
        <v>0</v>
      </c>
      <c r="T200" s="127" t="str">
        <f t="shared" si="102"/>
        <v>-</v>
      </c>
      <c r="W200" s="30">
        <f t="shared" si="103"/>
        <v>385</v>
      </c>
    </row>
    <row r="201" spans="3:23" ht="16.5" hidden="1" x14ac:dyDescent="0.3">
      <c r="C201" s="17" t="e" vm="216">
        <v>#VALUE!</v>
      </c>
      <c r="E201" s="14" t="str" cm="1">
        <f t="array" ref="E201">_FV(C201,"name")</f>
        <v>TRAIN &amp; APPRENT.  CAT</v>
      </c>
      <c r="F201" s="19">
        <v>0</v>
      </c>
      <c r="G201" s="19">
        <v>0</v>
      </c>
      <c r="H201" s="19">
        <v>0</v>
      </c>
      <c r="I201" s="19">
        <f t="shared" si="97"/>
        <v>0</v>
      </c>
      <c r="J201" s="19">
        <v>0</v>
      </c>
      <c r="K201" s="19">
        <v>0</v>
      </c>
      <c r="L201" s="19">
        <v>0</v>
      </c>
      <c r="M201" s="19">
        <f t="shared" si="98"/>
        <v>0</v>
      </c>
      <c r="N201" s="19">
        <f t="shared" si="99"/>
        <v>0</v>
      </c>
      <c r="O201" s="127" t="str">
        <f t="shared" si="100"/>
        <v>-</v>
      </c>
      <c r="Q201" s="19">
        <v>0</v>
      </c>
      <c r="R201" s="19">
        <v>0</v>
      </c>
      <c r="S201" s="19">
        <f t="shared" si="101"/>
        <v>0</v>
      </c>
      <c r="T201" s="127" t="str">
        <f t="shared" si="102"/>
        <v>-</v>
      </c>
      <c r="W201" s="30">
        <f t="shared" si="103"/>
        <v>0</v>
      </c>
    </row>
    <row r="202" spans="3:23" ht="16.5" hidden="1" x14ac:dyDescent="0.3">
      <c r="C202" s="17" t="e" vm="217">
        <v>#VALUE!</v>
      </c>
      <c r="E202" s="14" t="str" cm="1">
        <f t="array" ref="E202">_FV(C202,"name")</f>
        <v>FOOD SHOP</v>
      </c>
      <c r="F202" s="19">
        <v>0</v>
      </c>
      <c r="G202" s="19">
        <v>0</v>
      </c>
      <c r="H202" s="19">
        <v>0</v>
      </c>
      <c r="I202" s="19">
        <f t="shared" si="97"/>
        <v>0</v>
      </c>
      <c r="J202" s="19">
        <v>0</v>
      </c>
      <c r="K202" s="19">
        <v>0</v>
      </c>
      <c r="L202" s="19">
        <v>0</v>
      </c>
      <c r="M202" s="19">
        <f t="shared" si="98"/>
        <v>0</v>
      </c>
      <c r="N202" s="19">
        <f t="shared" si="99"/>
        <v>0</v>
      </c>
      <c r="O202" s="127" t="str">
        <f t="shared" si="100"/>
        <v>-</v>
      </c>
      <c r="Q202" s="19">
        <v>0</v>
      </c>
      <c r="R202" s="19">
        <v>0</v>
      </c>
      <c r="S202" s="19">
        <f t="shared" si="101"/>
        <v>0</v>
      </c>
      <c r="T202" s="127" t="str">
        <f t="shared" si="102"/>
        <v>-</v>
      </c>
      <c r="W202" s="30">
        <f t="shared" si="103"/>
        <v>0</v>
      </c>
    </row>
    <row r="203" spans="3:23" ht="16.5" hidden="1" x14ac:dyDescent="0.3">
      <c r="C203" s="17" t="e" vm="218">
        <v>#VALUE!</v>
      </c>
      <c r="E203" s="14" t="str" cm="1">
        <f t="array" ref="E203">_FV(C203,"name")</f>
        <v>SUPER. CATERING</v>
      </c>
      <c r="F203" s="19">
        <v>0</v>
      </c>
      <c r="G203" s="19">
        <v>0</v>
      </c>
      <c r="H203" s="19">
        <v>0</v>
      </c>
      <c r="I203" s="19">
        <f t="shared" si="97"/>
        <v>0</v>
      </c>
      <c r="J203" s="19">
        <v>0</v>
      </c>
      <c r="K203" s="19">
        <v>0</v>
      </c>
      <c r="L203" s="19">
        <v>0</v>
      </c>
      <c r="M203" s="19">
        <f t="shared" si="98"/>
        <v>0</v>
      </c>
      <c r="N203" s="19">
        <f t="shared" si="99"/>
        <v>0</v>
      </c>
      <c r="O203" s="127" t="str">
        <f t="shared" si="100"/>
        <v>-</v>
      </c>
      <c r="Q203" s="19">
        <v>0</v>
      </c>
      <c r="R203" s="19">
        <v>0</v>
      </c>
      <c r="S203" s="19">
        <f t="shared" si="101"/>
        <v>0</v>
      </c>
      <c r="T203" s="127" t="str">
        <f t="shared" si="102"/>
        <v>-</v>
      </c>
      <c r="W203" s="30">
        <f t="shared" si="103"/>
        <v>0</v>
      </c>
    </row>
    <row r="204" spans="3:23" ht="16.5" hidden="1" x14ac:dyDescent="0.3">
      <c r="C204" s="17" t="e" vm="219">
        <v>#VALUE!</v>
      </c>
      <c r="E204" s="14" t="str" cm="1">
        <f t="array" ref="E204">_FV(C204,"name")</f>
        <v>PROMOTIONS CATERING</v>
      </c>
      <c r="F204" s="19">
        <v>0</v>
      </c>
      <c r="G204" s="19">
        <v>0</v>
      </c>
      <c r="H204" s="19">
        <v>0</v>
      </c>
      <c r="I204" s="19">
        <f t="shared" si="97"/>
        <v>0</v>
      </c>
      <c r="J204" s="19">
        <v>0</v>
      </c>
      <c r="K204" s="19">
        <v>0</v>
      </c>
      <c r="L204" s="19">
        <v>0</v>
      </c>
      <c r="M204" s="19">
        <f t="shared" si="98"/>
        <v>0</v>
      </c>
      <c r="N204" s="19">
        <f t="shared" si="99"/>
        <v>0</v>
      </c>
      <c r="O204" s="127" t="str">
        <f t="shared" si="100"/>
        <v>-</v>
      </c>
      <c r="Q204" s="19">
        <v>0</v>
      </c>
      <c r="R204" s="19">
        <v>0</v>
      </c>
      <c r="S204" s="19">
        <f t="shared" si="101"/>
        <v>0</v>
      </c>
      <c r="T204" s="127" t="str">
        <f t="shared" si="102"/>
        <v>-</v>
      </c>
      <c r="W204" s="30">
        <f t="shared" si="103"/>
        <v>0</v>
      </c>
    </row>
    <row r="205" spans="3:23" ht="16.5" hidden="1" x14ac:dyDescent="0.3">
      <c r="C205" s="17" t="e" vm="220">
        <v>#VALUE!</v>
      </c>
      <c r="E205" s="14" t="str" cm="1">
        <f t="array" ref="E205">_FV(C205,"name")</f>
        <v>CLEANING LAUNDRY CATER RE</v>
      </c>
      <c r="F205" s="19">
        <v>0</v>
      </c>
      <c r="G205" s="19">
        <v>0</v>
      </c>
      <c r="H205" s="19">
        <v>0</v>
      </c>
      <c r="I205" s="19">
        <f t="shared" si="97"/>
        <v>0</v>
      </c>
      <c r="J205" s="19">
        <v>0</v>
      </c>
      <c r="K205" s="19">
        <v>0</v>
      </c>
      <c r="L205" s="19">
        <v>0</v>
      </c>
      <c r="M205" s="19">
        <f t="shared" si="98"/>
        <v>0</v>
      </c>
      <c r="N205" s="19">
        <f t="shared" si="99"/>
        <v>0</v>
      </c>
      <c r="O205" s="127" t="str">
        <f t="shared" si="100"/>
        <v>-</v>
      </c>
      <c r="Q205" s="19">
        <v>0</v>
      </c>
      <c r="R205" s="19">
        <v>0</v>
      </c>
      <c r="S205" s="19">
        <f t="shared" si="101"/>
        <v>0</v>
      </c>
      <c r="T205" s="127" t="str">
        <f t="shared" si="102"/>
        <v>-</v>
      </c>
      <c r="W205" s="30">
        <f t="shared" si="103"/>
        <v>0</v>
      </c>
    </row>
    <row r="206" spans="3:23" ht="16.5" hidden="1" x14ac:dyDescent="0.3">
      <c r="C206" s="17" t="e" vm="221">
        <v>#VALUE!</v>
      </c>
      <c r="E206" s="14" t="str" cm="1">
        <f t="array" ref="E206">_FV(C206,"name")</f>
        <v>CATERING STOCK TRSFER</v>
      </c>
      <c r="F206" s="19">
        <v>0</v>
      </c>
      <c r="G206" s="19">
        <v>0</v>
      </c>
      <c r="H206" s="19">
        <v>0</v>
      </c>
      <c r="I206" s="19">
        <f t="shared" si="97"/>
        <v>0</v>
      </c>
      <c r="J206" s="19">
        <v>0</v>
      </c>
      <c r="K206" s="19">
        <v>0</v>
      </c>
      <c r="L206" s="19">
        <v>0</v>
      </c>
      <c r="M206" s="19">
        <f t="shared" si="98"/>
        <v>0</v>
      </c>
      <c r="N206" s="19">
        <f t="shared" si="99"/>
        <v>0</v>
      </c>
      <c r="O206" s="127" t="str">
        <f t="shared" si="100"/>
        <v>-</v>
      </c>
      <c r="Q206" s="19">
        <v>0</v>
      </c>
      <c r="R206" s="19">
        <v>0</v>
      </c>
      <c r="S206" s="19">
        <f t="shared" si="101"/>
        <v>0</v>
      </c>
      <c r="T206" s="127" t="str">
        <f t="shared" si="102"/>
        <v>-</v>
      </c>
      <c r="W206" s="30">
        <f t="shared" si="103"/>
        <v>0</v>
      </c>
    </row>
    <row r="207" spans="3:23" ht="16.5" hidden="1" x14ac:dyDescent="0.3">
      <c r="C207" s="17" t="e" vm="222">
        <v>#VALUE!</v>
      </c>
      <c r="E207" s="14" t="str" cm="1">
        <f t="array" ref="E207">_FV(C207,"name")</f>
        <v>CATERING STOCK M.MENT</v>
      </c>
      <c r="F207" s="19">
        <v>0</v>
      </c>
      <c r="G207" s="19">
        <v>0</v>
      </c>
      <c r="H207" s="19">
        <v>0</v>
      </c>
      <c r="I207" s="19">
        <f t="shared" si="97"/>
        <v>0</v>
      </c>
      <c r="J207" s="19">
        <v>0</v>
      </c>
      <c r="K207" s="19">
        <v>0</v>
      </c>
      <c r="L207" s="19">
        <v>0</v>
      </c>
      <c r="M207" s="19">
        <f t="shared" si="98"/>
        <v>0</v>
      </c>
      <c r="N207" s="19">
        <f t="shared" si="99"/>
        <v>0</v>
      </c>
      <c r="O207" s="127" t="str">
        <f t="shared" si="100"/>
        <v>-</v>
      </c>
      <c r="Q207" s="19">
        <v>0</v>
      </c>
      <c r="R207" s="19">
        <v>0</v>
      </c>
      <c r="S207" s="19">
        <f t="shared" si="101"/>
        <v>0</v>
      </c>
      <c r="T207" s="127" t="str">
        <f t="shared" si="102"/>
        <v>-</v>
      </c>
      <c r="W207" s="30">
        <f t="shared" si="103"/>
        <v>0</v>
      </c>
    </row>
    <row r="208" spans="3:23" ht="16.5" hidden="1" x14ac:dyDescent="0.3">
      <c r="C208" s="17" t="e" vm="223">
        <v>#VALUE!</v>
      </c>
      <c r="E208" s="14" t="str" cm="1">
        <f t="array" ref="E208">_FV(C208,"name")</f>
        <v>WAGES CATERING</v>
      </c>
      <c r="F208" s="19">
        <v>0</v>
      </c>
      <c r="G208" s="19">
        <v>0</v>
      </c>
      <c r="H208" s="19">
        <v>0</v>
      </c>
      <c r="I208" s="19">
        <f t="shared" si="97"/>
        <v>0</v>
      </c>
      <c r="J208" s="19">
        <v>0</v>
      </c>
      <c r="K208" s="19">
        <v>0</v>
      </c>
      <c r="L208" s="19">
        <v>0</v>
      </c>
      <c r="M208" s="19">
        <f t="shared" si="98"/>
        <v>0</v>
      </c>
      <c r="N208" s="19">
        <f t="shared" si="99"/>
        <v>0</v>
      </c>
      <c r="O208" s="127" t="str">
        <f t="shared" si="100"/>
        <v>-</v>
      </c>
      <c r="Q208" s="19">
        <v>0</v>
      </c>
      <c r="R208" s="19">
        <v>0</v>
      </c>
      <c r="S208" s="19">
        <f t="shared" si="101"/>
        <v>0</v>
      </c>
      <c r="T208" s="127" t="str">
        <f t="shared" si="102"/>
        <v>-</v>
      </c>
      <c r="W208" s="30">
        <f t="shared" si="103"/>
        <v>0</v>
      </c>
    </row>
    <row r="209" spans="3:23" ht="16.5" hidden="1" x14ac:dyDescent="0.3">
      <c r="C209" s="17" t="e" vm="224">
        <v>#VALUE!</v>
      </c>
      <c r="E209" s="14" t="str" cm="1">
        <f t="array" ref="E209">_FV(C209,"name")</f>
        <v>HOLIDAY PAY CATERING</v>
      </c>
      <c r="F209" s="19">
        <v>0</v>
      </c>
      <c r="G209" s="19">
        <v>0</v>
      </c>
      <c r="H209" s="19">
        <v>0</v>
      </c>
      <c r="I209" s="19">
        <f t="shared" si="97"/>
        <v>0</v>
      </c>
      <c r="J209" s="19">
        <v>0</v>
      </c>
      <c r="K209" s="19">
        <v>0</v>
      </c>
      <c r="L209" s="19">
        <v>0</v>
      </c>
      <c r="M209" s="19">
        <f t="shared" si="98"/>
        <v>0</v>
      </c>
      <c r="N209" s="19">
        <f t="shared" si="99"/>
        <v>0</v>
      </c>
      <c r="O209" s="127" t="str">
        <f t="shared" si="100"/>
        <v>-</v>
      </c>
      <c r="Q209" s="19">
        <v>0</v>
      </c>
      <c r="R209" s="19">
        <v>0</v>
      </c>
      <c r="S209" s="19">
        <f t="shared" si="101"/>
        <v>0</v>
      </c>
      <c r="T209" s="127" t="str">
        <f t="shared" si="102"/>
        <v>-</v>
      </c>
      <c r="W209" s="30">
        <f t="shared" si="103"/>
        <v>0</v>
      </c>
    </row>
    <row r="210" spans="3:23" ht="16.5" hidden="1" x14ac:dyDescent="0.3">
      <c r="C210" s="17" t="e" vm="225">
        <v>#VALUE!</v>
      </c>
      <c r="E210" s="14" t="str" cm="1">
        <f t="array" ref="E210">_FV(C210,"name")</f>
        <v>SICK PAY CATERING</v>
      </c>
      <c r="F210" s="19">
        <v>0</v>
      </c>
      <c r="G210" s="19">
        <v>0</v>
      </c>
      <c r="H210" s="19">
        <v>0</v>
      </c>
      <c r="I210" s="19">
        <f t="shared" si="97"/>
        <v>0</v>
      </c>
      <c r="J210" s="19">
        <v>0</v>
      </c>
      <c r="K210" s="19">
        <v>0</v>
      </c>
      <c r="L210" s="19">
        <v>0</v>
      </c>
      <c r="M210" s="19">
        <f t="shared" si="98"/>
        <v>0</v>
      </c>
      <c r="N210" s="19">
        <f t="shared" si="99"/>
        <v>0</v>
      </c>
      <c r="O210" s="127" t="str">
        <f t="shared" si="100"/>
        <v>-</v>
      </c>
      <c r="Q210" s="19">
        <v>0</v>
      </c>
      <c r="R210" s="19">
        <v>0</v>
      </c>
      <c r="S210" s="19">
        <f t="shared" si="101"/>
        <v>0</v>
      </c>
      <c r="T210" s="127" t="str">
        <f t="shared" si="102"/>
        <v>-</v>
      </c>
      <c r="W210" s="30">
        <f t="shared" si="103"/>
        <v>0</v>
      </c>
    </row>
    <row r="211" spans="3:23" ht="16.5" hidden="1" x14ac:dyDescent="0.3">
      <c r="C211" s="17" t="e" vm="226">
        <v>#VALUE!</v>
      </c>
      <c r="E211" s="14" t="str" cm="1">
        <f t="array" ref="E211">_FV(C211,"name")</f>
        <v>STAFF EXP. CATERING</v>
      </c>
      <c r="F211" s="19">
        <v>0</v>
      </c>
      <c r="G211" s="19">
        <v>0</v>
      </c>
      <c r="H211" s="19">
        <v>0</v>
      </c>
      <c r="I211" s="19">
        <f t="shared" si="97"/>
        <v>0</v>
      </c>
      <c r="J211" s="19">
        <v>0</v>
      </c>
      <c r="K211" s="19">
        <v>0</v>
      </c>
      <c r="L211" s="19">
        <v>0</v>
      </c>
      <c r="M211" s="19">
        <f t="shared" si="98"/>
        <v>0</v>
      </c>
      <c r="N211" s="19">
        <f t="shared" si="99"/>
        <v>0</v>
      </c>
      <c r="O211" s="127" t="str">
        <f t="shared" si="100"/>
        <v>-</v>
      </c>
      <c r="Q211" s="19">
        <v>0</v>
      </c>
      <c r="R211" s="19">
        <v>0</v>
      </c>
      <c r="S211" s="19">
        <f t="shared" si="101"/>
        <v>0</v>
      </c>
      <c r="T211" s="127" t="str">
        <f t="shared" si="102"/>
        <v>-</v>
      </c>
      <c r="W211" s="30">
        <f t="shared" si="103"/>
        <v>0</v>
      </c>
    </row>
    <row r="212" spans="3:23" ht="16.5" hidden="1" x14ac:dyDescent="0.3">
      <c r="C212" s="17" t="e" vm="227">
        <v>#VALUE!</v>
      </c>
      <c r="E212" s="14" t="str" cm="1">
        <f t="array" ref="E212">_FV(C212,"name")</f>
        <v>STAFF TRAINING CATERING R</v>
      </c>
      <c r="F212" s="19">
        <v>0</v>
      </c>
      <c r="G212" s="19">
        <v>0</v>
      </c>
      <c r="H212" s="19">
        <v>0</v>
      </c>
      <c r="I212" s="19">
        <f t="shared" si="97"/>
        <v>0</v>
      </c>
      <c r="J212" s="19">
        <v>0</v>
      </c>
      <c r="K212" s="19">
        <v>0</v>
      </c>
      <c r="L212" s="19">
        <v>0</v>
      </c>
      <c r="M212" s="19">
        <f t="shared" si="98"/>
        <v>0</v>
      </c>
      <c r="N212" s="19">
        <f t="shared" si="99"/>
        <v>0</v>
      </c>
      <c r="O212" s="127" t="str">
        <f t="shared" si="100"/>
        <v>-</v>
      </c>
      <c r="Q212" s="19">
        <v>0</v>
      </c>
      <c r="R212" s="19">
        <v>0</v>
      </c>
      <c r="S212" s="19">
        <f t="shared" si="101"/>
        <v>0</v>
      </c>
      <c r="T212" s="127" t="str">
        <f t="shared" si="102"/>
        <v>-</v>
      </c>
      <c r="W212" s="30">
        <f t="shared" si="103"/>
        <v>0</v>
      </c>
    </row>
    <row r="213" spans="3:23" ht="16.5" hidden="1" x14ac:dyDescent="0.3">
      <c r="C213" s="17" t="e" vm="228">
        <v>#VALUE!</v>
      </c>
      <c r="E213" s="14" t="str" cm="1">
        <f t="array" ref="E213">_FV(C213,"name")</f>
        <v>PURCH CATERING - GST</v>
      </c>
      <c r="F213" s="19">
        <v>0</v>
      </c>
      <c r="G213" s="19">
        <v>0</v>
      </c>
      <c r="H213" s="19">
        <v>0</v>
      </c>
      <c r="I213" s="19">
        <f t="shared" si="97"/>
        <v>0</v>
      </c>
      <c r="J213" s="19">
        <v>0</v>
      </c>
      <c r="K213" s="19">
        <v>0</v>
      </c>
      <c r="L213" s="19">
        <v>0</v>
      </c>
      <c r="M213" s="19">
        <f t="shared" si="98"/>
        <v>0</v>
      </c>
      <c r="N213" s="19">
        <f t="shared" si="99"/>
        <v>0</v>
      </c>
      <c r="O213" s="127" t="str">
        <f t="shared" si="100"/>
        <v>-</v>
      </c>
      <c r="Q213" s="19">
        <v>0</v>
      </c>
      <c r="R213" s="19">
        <v>0</v>
      </c>
      <c r="S213" s="19">
        <f t="shared" si="101"/>
        <v>0</v>
      </c>
      <c r="T213" s="127" t="str">
        <f t="shared" si="102"/>
        <v>-</v>
      </c>
      <c r="W213" s="30">
        <f t="shared" si="103"/>
        <v>0</v>
      </c>
    </row>
    <row r="214" spans="3:23" ht="16.5" hidden="1" x14ac:dyDescent="0.3">
      <c r="C214" s="17" t="e" vm="229">
        <v>#VALUE!</v>
      </c>
      <c r="E214" s="14" t="str" cm="1">
        <f t="array" ref="E214">_FV(C214,"name")</f>
        <v>PURCH CATERING - NO GST R</v>
      </c>
      <c r="F214" s="19">
        <v>0</v>
      </c>
      <c r="G214" s="19">
        <v>0</v>
      </c>
      <c r="H214" s="19">
        <v>0</v>
      </c>
      <c r="I214" s="19">
        <f t="shared" si="97"/>
        <v>0</v>
      </c>
      <c r="J214" s="19">
        <v>0</v>
      </c>
      <c r="K214" s="19">
        <v>0</v>
      </c>
      <c r="L214" s="19">
        <v>0</v>
      </c>
      <c r="M214" s="19">
        <f t="shared" si="98"/>
        <v>0</v>
      </c>
      <c r="N214" s="19">
        <f t="shared" si="99"/>
        <v>0</v>
      </c>
      <c r="O214" s="127" t="str">
        <f t="shared" si="100"/>
        <v>-</v>
      </c>
      <c r="Q214" s="19">
        <v>0</v>
      </c>
      <c r="R214" s="19">
        <v>0</v>
      </c>
      <c r="S214" s="19">
        <f t="shared" si="101"/>
        <v>0</v>
      </c>
      <c r="T214" s="127" t="str">
        <f t="shared" si="102"/>
        <v>-</v>
      </c>
      <c r="W214" s="30">
        <f t="shared" si="103"/>
        <v>0</v>
      </c>
    </row>
    <row r="215" spans="3:23" ht="16.5" hidden="1" x14ac:dyDescent="0.3">
      <c r="C215" s="17" t="e" vm="230">
        <v>#VALUE!</v>
      </c>
      <c r="E215" s="14" t="str" cm="1">
        <f t="array" ref="E215">_FV(C215,"name")</f>
        <v>FREE FOOD - OTHER</v>
      </c>
      <c r="F215" s="19">
        <v>0</v>
      </c>
      <c r="G215" s="19">
        <v>0</v>
      </c>
      <c r="H215" s="19">
        <v>0</v>
      </c>
      <c r="I215" s="19">
        <f t="shared" si="97"/>
        <v>0</v>
      </c>
      <c r="J215" s="19">
        <v>0</v>
      </c>
      <c r="K215" s="19">
        <v>0</v>
      </c>
      <c r="L215" s="19">
        <v>0</v>
      </c>
      <c r="M215" s="19">
        <f t="shared" si="98"/>
        <v>0</v>
      </c>
      <c r="N215" s="19">
        <f t="shared" si="99"/>
        <v>0</v>
      </c>
      <c r="O215" s="127" t="str">
        <f t="shared" si="100"/>
        <v>-</v>
      </c>
      <c r="Q215" s="19">
        <v>0</v>
      </c>
      <c r="R215" s="19">
        <v>0</v>
      </c>
      <c r="S215" s="19">
        <f t="shared" si="101"/>
        <v>0</v>
      </c>
      <c r="T215" s="127" t="str">
        <f t="shared" si="102"/>
        <v>-</v>
      </c>
      <c r="W215" s="30">
        <f t="shared" si="103"/>
        <v>0</v>
      </c>
    </row>
    <row r="216" spans="3:23" ht="16.5" hidden="1" x14ac:dyDescent="0.3">
      <c r="C216" s="17" t="e" vm="231">
        <v>#VALUE!</v>
      </c>
      <c r="E216" s="14" t="str" cm="1">
        <f t="array" ref="E216">_FV(C216,"name")</f>
        <v>REPAIRS &amp; MAINT CATER (3025800a)</v>
      </c>
      <c r="F216" s="19">
        <v>0</v>
      </c>
      <c r="G216" s="19">
        <v>0</v>
      </c>
      <c r="H216" s="19">
        <v>0</v>
      </c>
      <c r="I216" s="19">
        <f t="shared" si="97"/>
        <v>0</v>
      </c>
      <c r="J216" s="19">
        <v>0</v>
      </c>
      <c r="K216" s="19">
        <v>0</v>
      </c>
      <c r="L216" s="19">
        <v>0</v>
      </c>
      <c r="M216" s="19">
        <f t="shared" si="98"/>
        <v>0</v>
      </c>
      <c r="N216" s="19">
        <f t="shared" si="99"/>
        <v>0</v>
      </c>
      <c r="O216" s="127" t="str">
        <f t="shared" si="100"/>
        <v>-</v>
      </c>
      <c r="Q216" s="19">
        <v>0</v>
      </c>
      <c r="R216" s="19">
        <v>0</v>
      </c>
      <c r="S216" s="19">
        <f t="shared" si="101"/>
        <v>0</v>
      </c>
      <c r="T216" s="127" t="str">
        <f t="shared" si="102"/>
        <v>-</v>
      </c>
      <c r="W216" s="30">
        <f t="shared" si="103"/>
        <v>0</v>
      </c>
    </row>
    <row r="217" spans="3:23" ht="16.5" hidden="1" x14ac:dyDescent="0.3">
      <c r="C217" s="17" t="e" vm="232">
        <v>#VALUE!</v>
      </c>
      <c r="E217" s="14" t="str" cm="1">
        <f t="array" ref="E217">_FV(C217,"name")</f>
        <v>OPER SUPPLIES CATER (3024600a)</v>
      </c>
      <c r="F217" s="19">
        <v>0</v>
      </c>
      <c r="G217" s="19">
        <v>0</v>
      </c>
      <c r="H217" s="19">
        <v>0</v>
      </c>
      <c r="I217" s="19">
        <f t="shared" si="97"/>
        <v>0</v>
      </c>
      <c r="J217" s="19">
        <v>0</v>
      </c>
      <c r="K217" s="19">
        <v>0</v>
      </c>
      <c r="L217" s="19">
        <v>0</v>
      </c>
      <c r="M217" s="19">
        <f t="shared" si="98"/>
        <v>0</v>
      </c>
      <c r="N217" s="19">
        <f t="shared" si="99"/>
        <v>0</v>
      </c>
      <c r="O217" s="127" t="str">
        <f t="shared" si="100"/>
        <v>-</v>
      </c>
      <c r="Q217" s="19">
        <v>0</v>
      </c>
      <c r="R217" s="19">
        <v>0</v>
      </c>
      <c r="S217" s="19">
        <f t="shared" si="101"/>
        <v>0</v>
      </c>
      <c r="T217" s="127" t="str">
        <f t="shared" si="102"/>
        <v>-</v>
      </c>
      <c r="W217" s="30">
        <f t="shared" si="103"/>
        <v>0</v>
      </c>
    </row>
    <row r="218" spans="3:23" ht="15.75" x14ac:dyDescent="0.3">
      <c r="C218" s="17" t="e" vm="67">
        <v>#VALUE!</v>
      </c>
      <c r="E218" s="3" t="str" cm="1">
        <f t="array" ref="E218">_FV(C218,"name")</f>
        <v>RESTAURANT EXPENSES</v>
      </c>
      <c r="F218" s="20">
        <v>0</v>
      </c>
      <c r="G218" s="20">
        <v>572</v>
      </c>
      <c r="H218" s="20">
        <v>439</v>
      </c>
      <c r="I218" s="20">
        <f>SUM(F218:H218)</f>
        <v>1011</v>
      </c>
      <c r="J218" s="20">
        <v>585</v>
      </c>
      <c r="K218" s="20">
        <v>0</v>
      </c>
      <c r="L218" s="20">
        <v>389.55</v>
      </c>
      <c r="M218" s="20">
        <f>SUM(J218:L218)</f>
        <v>974.55</v>
      </c>
      <c r="N218" s="20">
        <f t="shared" si="99"/>
        <v>36.450000000000045</v>
      </c>
      <c r="O218" s="128">
        <f t="shared" si="100"/>
        <v>3.7401877789749162E-2</v>
      </c>
      <c r="Q218" s="20">
        <v>1011</v>
      </c>
      <c r="R218" s="20">
        <v>389.55</v>
      </c>
      <c r="S218" s="20">
        <f t="shared" si="101"/>
        <v>621.45000000000005</v>
      </c>
      <c r="T218" s="128">
        <f t="shared" si="102"/>
        <v>1.5953022718521372</v>
      </c>
      <c r="W218">
        <v>1</v>
      </c>
    </row>
    <row r="219" spans="3:23" ht="16.5" thickBot="1" x14ac:dyDescent="0.35">
      <c r="C219" s="17" t="e" vm="68">
        <v>#VALUE!</v>
      </c>
      <c r="E219" s="4" t="str" cm="1">
        <f t="array" ref="E219">_FV(C219,"name")</f>
        <v>RESTAURANT GROSS PROFIT</v>
      </c>
      <c r="F219" s="25">
        <v>0</v>
      </c>
      <c r="G219" s="25">
        <v>-572</v>
      </c>
      <c r="H219" s="25">
        <v>-439</v>
      </c>
      <c r="I219" s="25">
        <f>SUM(F219:H219)</f>
        <v>-1011</v>
      </c>
      <c r="J219" s="25">
        <v>-585</v>
      </c>
      <c r="K219" s="25">
        <v>0</v>
      </c>
      <c r="L219" s="25">
        <v>-389.55</v>
      </c>
      <c r="M219" s="25">
        <f>SUM(J219:L219)</f>
        <v>-974.55</v>
      </c>
      <c r="N219" s="25">
        <f t="shared" si="99"/>
        <v>-36.450000000000045</v>
      </c>
      <c r="O219" s="33">
        <f t="shared" si="100"/>
        <v>3.7401877789749162E-2</v>
      </c>
      <c r="Q219" s="25">
        <v>-1011</v>
      </c>
      <c r="R219" s="25">
        <v>-389.55</v>
      </c>
      <c r="S219" s="25">
        <f t="shared" si="101"/>
        <v>-621.45000000000005</v>
      </c>
      <c r="T219" s="33">
        <f t="shared" si="102"/>
        <v>1.5953022718521372</v>
      </c>
      <c r="W219">
        <v>1</v>
      </c>
    </row>
    <row r="220" spans="3:23" ht="16.5" thickBot="1" x14ac:dyDescent="0.35">
      <c r="E220" s="2" t="s">
        <v>24</v>
      </c>
      <c r="F220" s="13"/>
      <c r="G220" s="13"/>
      <c r="H220" s="13"/>
      <c r="I220" s="13"/>
      <c r="J220" s="13"/>
      <c r="K220" s="13"/>
      <c r="L220" s="13"/>
      <c r="M220" s="13"/>
      <c r="N220" s="13"/>
      <c r="O220" s="32"/>
      <c r="Q220" s="13"/>
      <c r="R220" s="13"/>
      <c r="S220" s="13"/>
      <c r="T220" s="32"/>
      <c r="W220">
        <v>1</v>
      </c>
    </row>
    <row r="221" spans="3:23" ht="16.5" x14ac:dyDescent="0.3">
      <c r="C221" s="17" t="e" vm="233">
        <v>#VALUE!</v>
      </c>
      <c r="E221" s="14" t="str" cm="1">
        <f t="array" ref="E221">_FV(C221,"name")</f>
        <v>SUNDRY INCOME</v>
      </c>
      <c r="F221" s="19">
        <v>6624.13</v>
      </c>
      <c r="G221" s="19">
        <v>6778.1</v>
      </c>
      <c r="H221" s="19">
        <v>3096.39</v>
      </c>
      <c r="I221" s="19">
        <f t="shared" ref="I221:I244" si="104">SUM(F221:H221)</f>
        <v>16498.62</v>
      </c>
      <c r="J221" s="19">
        <v>3182.7</v>
      </c>
      <c r="K221" s="19">
        <v>2525.8000000000002</v>
      </c>
      <c r="L221" s="19">
        <v>16190.96</v>
      </c>
      <c r="M221" s="19">
        <f t="shared" ref="M221:M244" si="105">SUM(J221:L221)</f>
        <v>21899.46</v>
      </c>
      <c r="N221" s="19">
        <f t="shared" ref="N221:N245" si="106">I221-M221</f>
        <v>-5400.84</v>
      </c>
      <c r="O221" s="127">
        <f t="shared" ref="O221:O245" si="107">IFERROR(N221/M221,"-")</f>
        <v>-0.24661977966579998</v>
      </c>
      <c r="Q221" s="19">
        <v>9874.49</v>
      </c>
      <c r="R221" s="19">
        <v>18716.759999999998</v>
      </c>
      <c r="S221" s="19">
        <f t="shared" ref="S221:S245" si="108">Q221-R221</f>
        <v>-8842.2699999999986</v>
      </c>
      <c r="T221" s="127">
        <f t="shared" ref="T221:T245" si="109">IFERROR(S221/R221,"-")</f>
        <v>-0.47242524881443154</v>
      </c>
      <c r="W221" s="30">
        <f t="shared" ref="W221:W244" si="110">SUM(H221:L221)+SUM(Q221:R221)</f>
        <v>70085.72</v>
      </c>
    </row>
    <row r="222" spans="3:23" ht="16.5" x14ac:dyDescent="0.3">
      <c r="C222" s="17" t="e" vm="234">
        <v>#VALUE!</v>
      </c>
      <c r="E222" s="14" t="str" cm="1">
        <f t="array" ref="E222">_FV(C222,"name")</f>
        <v>Rent. Inc. - Cater.</v>
      </c>
      <c r="F222" s="19">
        <v>18631.28</v>
      </c>
      <c r="G222" s="19">
        <v>6071.82</v>
      </c>
      <c r="H222" s="19">
        <v>6318.34</v>
      </c>
      <c r="I222" s="19">
        <f t="shared" si="104"/>
        <v>31021.439999999999</v>
      </c>
      <c r="J222" s="19">
        <v>4500</v>
      </c>
      <c r="K222" s="19">
        <v>11472.58</v>
      </c>
      <c r="L222" s="19">
        <v>-103.51</v>
      </c>
      <c r="M222" s="19">
        <f t="shared" si="105"/>
        <v>15869.07</v>
      </c>
      <c r="N222" s="19">
        <f t="shared" si="106"/>
        <v>15152.369999999999</v>
      </c>
      <c r="O222" s="127">
        <f t="shared" si="107"/>
        <v>0.95483667284850338</v>
      </c>
      <c r="Q222" s="19">
        <v>12390.16</v>
      </c>
      <c r="R222" s="19">
        <v>11369.07</v>
      </c>
      <c r="S222" s="19">
        <f t="shared" si="108"/>
        <v>1021.0900000000001</v>
      </c>
      <c r="T222" s="127">
        <f t="shared" si="109"/>
        <v>8.9812975027860689E-2</v>
      </c>
      <c r="W222" s="30">
        <f t="shared" si="110"/>
        <v>76968.08</v>
      </c>
    </row>
    <row r="223" spans="3:23" ht="16.5" x14ac:dyDescent="0.3">
      <c r="C223" s="17" t="e" vm="235">
        <v>#VALUE!</v>
      </c>
      <c r="E223" s="14" t="str" cm="1">
        <f t="array" ref="E223">_FV(C223,"name")</f>
        <v>REVENUE Sundry Other</v>
      </c>
      <c r="F223" s="19">
        <v>3205.36</v>
      </c>
      <c r="G223" s="19">
        <v>3528</v>
      </c>
      <c r="H223" s="19">
        <v>3331.36</v>
      </c>
      <c r="I223" s="19">
        <f t="shared" si="104"/>
        <v>10064.720000000001</v>
      </c>
      <c r="J223" s="19">
        <v>4118.28</v>
      </c>
      <c r="K223" s="19">
        <v>3629.18</v>
      </c>
      <c r="L223" s="19">
        <v>3612</v>
      </c>
      <c r="M223" s="19">
        <f t="shared" si="105"/>
        <v>11359.46</v>
      </c>
      <c r="N223" s="19">
        <f t="shared" si="106"/>
        <v>-1294.739999999998</v>
      </c>
      <c r="O223" s="127">
        <f t="shared" si="107"/>
        <v>-0.11397900956559538</v>
      </c>
      <c r="Q223" s="19">
        <v>6859.36</v>
      </c>
      <c r="R223" s="19">
        <v>7241.18</v>
      </c>
      <c r="S223" s="19">
        <f t="shared" si="108"/>
        <v>-381.82000000000062</v>
      </c>
      <c r="T223" s="127">
        <f t="shared" si="109"/>
        <v>-5.2728975111791254E-2</v>
      </c>
      <c r="W223" s="30">
        <f t="shared" si="110"/>
        <v>38856.080000000002</v>
      </c>
    </row>
    <row r="224" spans="3:23" ht="16.5" x14ac:dyDescent="0.3">
      <c r="C224" s="17" t="e" vm="236">
        <v>#VALUE!</v>
      </c>
      <c r="E224" s="14" t="str" cm="1">
        <f t="array" ref="E224">_FV(C224,"name")</f>
        <v>MEMBERSHIP ADMIN</v>
      </c>
      <c r="F224" s="19">
        <v>3540.4</v>
      </c>
      <c r="G224" s="19">
        <v>3540.4</v>
      </c>
      <c r="H224" s="19">
        <v>3540.4</v>
      </c>
      <c r="I224" s="19">
        <f t="shared" si="104"/>
        <v>10621.2</v>
      </c>
      <c r="J224" s="19">
        <v>3109.69</v>
      </c>
      <c r="K224" s="19">
        <v>3109.69</v>
      </c>
      <c r="L224" s="19">
        <v>3109.69</v>
      </c>
      <c r="M224" s="19">
        <f t="shared" si="105"/>
        <v>9329.07</v>
      </c>
      <c r="N224" s="19">
        <f t="shared" si="106"/>
        <v>1292.130000000001</v>
      </c>
      <c r="O224" s="127">
        <f t="shared" si="107"/>
        <v>0.13850576745592016</v>
      </c>
      <c r="Q224" s="19">
        <v>7080.8</v>
      </c>
      <c r="R224" s="19">
        <v>6219.38</v>
      </c>
      <c r="S224" s="19">
        <f t="shared" si="108"/>
        <v>861.42000000000007</v>
      </c>
      <c r="T224" s="127">
        <f t="shared" si="109"/>
        <v>0.13850576745592005</v>
      </c>
      <c r="W224" s="30">
        <f t="shared" si="110"/>
        <v>36790.85</v>
      </c>
    </row>
    <row r="225" spans="3:23" ht="16.5" hidden="1" x14ac:dyDescent="0.3">
      <c r="C225" s="17" t="e" vm="237">
        <v>#VALUE!</v>
      </c>
      <c r="E225" s="14" t="str" cm="1">
        <f t="array" ref="E225">_FV(C225,"name")</f>
        <v>Profit on Sale of Assets</v>
      </c>
      <c r="F225" s="19">
        <v>0</v>
      </c>
      <c r="G225" s="19">
        <v>0</v>
      </c>
      <c r="H225" s="19">
        <v>0</v>
      </c>
      <c r="I225" s="19">
        <f t="shared" si="104"/>
        <v>0</v>
      </c>
      <c r="J225" s="19">
        <v>0</v>
      </c>
      <c r="K225" s="19">
        <v>0</v>
      </c>
      <c r="L225" s="19">
        <v>0</v>
      </c>
      <c r="M225" s="19">
        <f t="shared" si="105"/>
        <v>0</v>
      </c>
      <c r="N225" s="19">
        <f t="shared" si="106"/>
        <v>0</v>
      </c>
      <c r="O225" s="127" t="str">
        <f t="shared" si="107"/>
        <v>-</v>
      </c>
      <c r="Q225" s="19">
        <v>0</v>
      </c>
      <c r="R225" s="19">
        <v>0</v>
      </c>
      <c r="S225" s="19">
        <f t="shared" si="108"/>
        <v>0</v>
      </c>
      <c r="T225" s="127" t="str">
        <f t="shared" si="109"/>
        <v>-</v>
      </c>
      <c r="W225" s="30">
        <f t="shared" si="110"/>
        <v>0</v>
      </c>
    </row>
    <row r="226" spans="3:23" ht="16.5" x14ac:dyDescent="0.3">
      <c r="C226" s="17" t="e" vm="238">
        <v>#VALUE!</v>
      </c>
      <c r="E226" s="14" t="str" cm="1">
        <f t="array" ref="E226">_FV(C226,"name")</f>
        <v>TOUR INCOME</v>
      </c>
      <c r="F226" s="19">
        <v>0</v>
      </c>
      <c r="G226" s="19">
        <v>0</v>
      </c>
      <c r="H226" s="19">
        <v>0</v>
      </c>
      <c r="I226" s="19">
        <f t="shared" si="104"/>
        <v>0</v>
      </c>
      <c r="J226" s="19">
        <v>1227.28</v>
      </c>
      <c r="K226" s="19">
        <v>0</v>
      </c>
      <c r="L226" s="19">
        <v>0</v>
      </c>
      <c r="M226" s="19">
        <f t="shared" si="105"/>
        <v>1227.28</v>
      </c>
      <c r="N226" s="19">
        <f t="shared" si="106"/>
        <v>-1227.28</v>
      </c>
      <c r="O226" s="127">
        <f t="shared" si="107"/>
        <v>-1</v>
      </c>
      <c r="Q226" s="19">
        <v>0</v>
      </c>
      <c r="R226" s="19">
        <v>0</v>
      </c>
      <c r="S226" s="19">
        <f t="shared" si="108"/>
        <v>0</v>
      </c>
      <c r="T226" s="127" t="str">
        <f t="shared" si="109"/>
        <v>-</v>
      </c>
      <c r="W226" s="30">
        <f t="shared" si="110"/>
        <v>1227.28</v>
      </c>
    </row>
    <row r="227" spans="3:23" ht="16.5" x14ac:dyDescent="0.3">
      <c r="C227" s="17" t="e" vm="239">
        <v>#VALUE!</v>
      </c>
      <c r="E227" s="14" t="str" cm="1">
        <f t="array" ref="E227">_FV(C227,"name")</f>
        <v>SALES PROMO-BADGE DRAW CA</v>
      </c>
      <c r="F227" s="19">
        <v>3700</v>
      </c>
      <c r="G227" s="19">
        <v>0</v>
      </c>
      <c r="H227" s="19">
        <v>0</v>
      </c>
      <c r="I227" s="19">
        <f t="shared" si="104"/>
        <v>3700</v>
      </c>
      <c r="J227" s="19">
        <v>400</v>
      </c>
      <c r="K227" s="19">
        <v>400</v>
      </c>
      <c r="L227" s="19">
        <v>500</v>
      </c>
      <c r="M227" s="19">
        <f t="shared" si="105"/>
        <v>1300</v>
      </c>
      <c r="N227" s="19">
        <f t="shared" si="106"/>
        <v>2400</v>
      </c>
      <c r="O227" s="127">
        <f t="shared" si="107"/>
        <v>1.8461538461538463</v>
      </c>
      <c r="Q227" s="19">
        <v>0</v>
      </c>
      <c r="R227" s="19">
        <v>900</v>
      </c>
      <c r="S227" s="19">
        <f t="shared" si="108"/>
        <v>-900</v>
      </c>
      <c r="T227" s="127">
        <f t="shared" si="109"/>
        <v>-1</v>
      </c>
      <c r="W227" s="30">
        <f t="shared" si="110"/>
        <v>5900</v>
      </c>
    </row>
    <row r="228" spans="3:23" ht="16.5" x14ac:dyDescent="0.3">
      <c r="C228" s="17" t="e" vm="240">
        <v>#VALUE!</v>
      </c>
      <c r="E228" s="14" t="str" cm="1">
        <f t="array" ref="E228">_FV(C228,"name")</f>
        <v>SALES D.ROOM FUNCTION</v>
      </c>
      <c r="F228" s="19">
        <v>0</v>
      </c>
      <c r="G228" s="19">
        <v>54.55</v>
      </c>
      <c r="H228" s="19">
        <v>0</v>
      </c>
      <c r="I228" s="19">
        <f t="shared" si="104"/>
        <v>54.55</v>
      </c>
      <c r="J228" s="19">
        <v>0</v>
      </c>
      <c r="K228" s="19">
        <v>136</v>
      </c>
      <c r="L228" s="19">
        <v>380</v>
      </c>
      <c r="M228" s="19">
        <f t="shared" si="105"/>
        <v>516</v>
      </c>
      <c r="N228" s="19">
        <f t="shared" si="106"/>
        <v>-461.45</v>
      </c>
      <c r="O228" s="127">
        <f t="shared" si="107"/>
        <v>-0.89428294573643408</v>
      </c>
      <c r="Q228" s="19">
        <v>54.55</v>
      </c>
      <c r="R228" s="19">
        <v>516</v>
      </c>
      <c r="S228" s="19">
        <f t="shared" si="108"/>
        <v>-461.45</v>
      </c>
      <c r="T228" s="127">
        <f t="shared" si="109"/>
        <v>-0.89428294573643408</v>
      </c>
      <c r="W228" s="30">
        <f t="shared" si="110"/>
        <v>1141.0999999999999</v>
      </c>
    </row>
    <row r="229" spans="3:23" ht="16.5" x14ac:dyDescent="0.3">
      <c r="C229" s="17" t="e" vm="241">
        <v>#VALUE!</v>
      </c>
      <c r="E229" s="14" t="str" cm="1">
        <f t="array" ref="E229">_FV(C229,"name")</f>
        <v>INTEREST RECEIVED    EDEN</v>
      </c>
      <c r="F229" s="19">
        <v>279.72000000000003</v>
      </c>
      <c r="G229" s="19">
        <v>316.13</v>
      </c>
      <c r="H229" s="19">
        <v>244.69</v>
      </c>
      <c r="I229" s="19">
        <f t="shared" si="104"/>
        <v>840.54</v>
      </c>
      <c r="J229" s="19">
        <v>138.62</v>
      </c>
      <c r="K229" s="19">
        <v>158.5</v>
      </c>
      <c r="L229" s="19">
        <v>156.11000000000001</v>
      </c>
      <c r="M229" s="19">
        <f t="shared" si="105"/>
        <v>453.23</v>
      </c>
      <c r="N229" s="19">
        <f t="shared" si="106"/>
        <v>387.30999999999995</v>
      </c>
      <c r="O229" s="127">
        <f t="shared" si="107"/>
        <v>0.85455508240848999</v>
      </c>
      <c r="Q229" s="19">
        <v>560.82000000000005</v>
      </c>
      <c r="R229" s="19">
        <v>314.61</v>
      </c>
      <c r="S229" s="19">
        <f t="shared" si="108"/>
        <v>246.21000000000004</v>
      </c>
      <c r="T229" s="127">
        <f t="shared" si="109"/>
        <v>0.78258796605320879</v>
      </c>
      <c r="W229" s="30">
        <f t="shared" si="110"/>
        <v>2413.8900000000003</v>
      </c>
    </row>
    <row r="230" spans="3:23" ht="16.5" x14ac:dyDescent="0.3">
      <c r="C230" s="17" t="e" vm="242">
        <v>#VALUE!</v>
      </c>
      <c r="E230" s="14" t="str" cm="1">
        <f t="array" ref="E230">_FV(C230,"name")</f>
        <v>SALES ENTERTAIN OTHER</v>
      </c>
      <c r="F230" s="19">
        <v>209.09</v>
      </c>
      <c r="G230" s="19">
        <v>63.64</v>
      </c>
      <c r="H230" s="19">
        <v>113.64</v>
      </c>
      <c r="I230" s="19">
        <f t="shared" si="104"/>
        <v>386.37</v>
      </c>
      <c r="J230" s="19">
        <v>0</v>
      </c>
      <c r="K230" s="19">
        <v>0</v>
      </c>
      <c r="L230" s="19">
        <v>0</v>
      </c>
      <c r="M230" s="19">
        <f t="shared" si="105"/>
        <v>0</v>
      </c>
      <c r="N230" s="19">
        <f t="shared" si="106"/>
        <v>386.37</v>
      </c>
      <c r="O230" s="127" t="str">
        <f t="shared" si="107"/>
        <v>-</v>
      </c>
      <c r="Q230" s="19">
        <v>177.28</v>
      </c>
      <c r="R230" s="19">
        <v>0</v>
      </c>
      <c r="S230" s="19">
        <f t="shared" si="108"/>
        <v>177.28</v>
      </c>
      <c r="T230" s="127" t="str">
        <f t="shared" si="109"/>
        <v>-</v>
      </c>
      <c r="W230" s="30">
        <f t="shared" si="110"/>
        <v>677.29</v>
      </c>
    </row>
    <row r="231" spans="3:23" ht="16.5" hidden="1" x14ac:dyDescent="0.3">
      <c r="C231" s="17" t="e" vm="243">
        <v>#VALUE!</v>
      </c>
      <c r="E231" s="14" t="str" cm="1">
        <f t="array" ref="E231">_FV(C231,"name")</f>
        <v>SALES BAND EIPTS</v>
      </c>
      <c r="F231" s="19">
        <v>0</v>
      </c>
      <c r="G231" s="19">
        <v>0</v>
      </c>
      <c r="H231" s="19">
        <v>0</v>
      </c>
      <c r="I231" s="19">
        <f t="shared" si="104"/>
        <v>0</v>
      </c>
      <c r="J231" s="19">
        <v>0</v>
      </c>
      <c r="K231" s="19">
        <v>0</v>
      </c>
      <c r="L231" s="19">
        <v>0</v>
      </c>
      <c r="M231" s="19">
        <f t="shared" si="105"/>
        <v>0</v>
      </c>
      <c r="N231" s="19">
        <f t="shared" si="106"/>
        <v>0</v>
      </c>
      <c r="O231" s="127" t="str">
        <f t="shared" si="107"/>
        <v>-</v>
      </c>
      <c r="Q231" s="19">
        <v>0</v>
      </c>
      <c r="R231" s="19">
        <v>0</v>
      </c>
      <c r="S231" s="19">
        <f t="shared" si="108"/>
        <v>0</v>
      </c>
      <c r="T231" s="127" t="str">
        <f t="shared" si="109"/>
        <v>-</v>
      </c>
      <c r="W231" s="30">
        <f t="shared" si="110"/>
        <v>0</v>
      </c>
    </row>
    <row r="232" spans="3:23" ht="16.5" hidden="1" x14ac:dyDescent="0.3">
      <c r="C232" s="17" t="e" vm="244">
        <v>#VALUE!</v>
      </c>
      <c r="E232" s="14" t="str" cm="1">
        <f t="array" ref="E232">_FV(C232,"name")</f>
        <v>Kangaroo Tours</v>
      </c>
      <c r="F232" s="19">
        <v>0</v>
      </c>
      <c r="G232" s="19">
        <v>0</v>
      </c>
      <c r="H232" s="19">
        <v>0</v>
      </c>
      <c r="I232" s="19">
        <f t="shared" si="104"/>
        <v>0</v>
      </c>
      <c r="J232" s="19">
        <v>0</v>
      </c>
      <c r="K232" s="19">
        <v>0</v>
      </c>
      <c r="L232" s="19">
        <v>0</v>
      </c>
      <c r="M232" s="19">
        <f t="shared" si="105"/>
        <v>0</v>
      </c>
      <c r="N232" s="19">
        <f t="shared" si="106"/>
        <v>0</v>
      </c>
      <c r="O232" s="127" t="str">
        <f t="shared" si="107"/>
        <v>-</v>
      </c>
      <c r="Q232" s="19">
        <v>0</v>
      </c>
      <c r="R232" s="19">
        <v>0</v>
      </c>
      <c r="S232" s="19">
        <f t="shared" si="108"/>
        <v>0</v>
      </c>
      <c r="T232" s="127" t="str">
        <f t="shared" si="109"/>
        <v>-</v>
      </c>
      <c r="W232" s="30">
        <f t="shared" si="110"/>
        <v>0</v>
      </c>
    </row>
    <row r="233" spans="3:23" ht="16.5" x14ac:dyDescent="0.3">
      <c r="C233" s="17" t="e" vm="245">
        <v>#VALUE!</v>
      </c>
      <c r="E233" s="14" t="str" cm="1">
        <f t="array" ref="E233">_FV(C233,"name")</f>
        <v>Other Income Donations</v>
      </c>
      <c r="F233" s="19">
        <v>1516.1</v>
      </c>
      <c r="G233" s="19">
        <v>0</v>
      </c>
      <c r="H233" s="19">
        <v>0</v>
      </c>
      <c r="I233" s="19">
        <f t="shared" si="104"/>
        <v>1516.1</v>
      </c>
      <c r="J233" s="19">
        <v>0</v>
      </c>
      <c r="K233" s="19">
        <v>0</v>
      </c>
      <c r="L233" s="19">
        <v>0</v>
      </c>
      <c r="M233" s="19">
        <f t="shared" si="105"/>
        <v>0</v>
      </c>
      <c r="N233" s="19">
        <f t="shared" si="106"/>
        <v>1516.1</v>
      </c>
      <c r="O233" s="127" t="str">
        <f t="shared" si="107"/>
        <v>-</v>
      </c>
      <c r="Q233" s="19">
        <v>0</v>
      </c>
      <c r="R233" s="19">
        <v>0</v>
      </c>
      <c r="S233" s="19">
        <f t="shared" si="108"/>
        <v>0</v>
      </c>
      <c r="T233" s="127" t="str">
        <f t="shared" si="109"/>
        <v>-</v>
      </c>
      <c r="W233" s="30">
        <f t="shared" si="110"/>
        <v>1516.1</v>
      </c>
    </row>
    <row r="234" spans="3:23" ht="16.5" hidden="1" x14ac:dyDescent="0.3">
      <c r="C234" s="17" t="e" vm="246">
        <v>#VALUE!</v>
      </c>
      <c r="E234" s="14" t="str" cm="1">
        <f t="array" ref="E234">_FV(C234,"name")</f>
        <v>BUSINESS DEVELOPMENT INCO</v>
      </c>
      <c r="F234" s="19">
        <v>0</v>
      </c>
      <c r="G234" s="19">
        <v>0</v>
      </c>
      <c r="H234" s="19">
        <v>0</v>
      </c>
      <c r="I234" s="19">
        <f t="shared" si="104"/>
        <v>0</v>
      </c>
      <c r="J234" s="19">
        <v>0</v>
      </c>
      <c r="K234" s="19">
        <v>0</v>
      </c>
      <c r="L234" s="19">
        <v>0</v>
      </c>
      <c r="M234" s="19">
        <f t="shared" si="105"/>
        <v>0</v>
      </c>
      <c r="N234" s="19">
        <f t="shared" si="106"/>
        <v>0</v>
      </c>
      <c r="O234" s="127" t="str">
        <f t="shared" si="107"/>
        <v>-</v>
      </c>
      <c r="Q234" s="19">
        <v>0</v>
      </c>
      <c r="R234" s="19">
        <v>0</v>
      </c>
      <c r="S234" s="19">
        <f t="shared" si="108"/>
        <v>0</v>
      </c>
      <c r="T234" s="127" t="str">
        <f t="shared" si="109"/>
        <v>-</v>
      </c>
      <c r="W234" s="30">
        <f t="shared" si="110"/>
        <v>0</v>
      </c>
    </row>
    <row r="235" spans="3:23" ht="16.5" hidden="1" x14ac:dyDescent="0.3">
      <c r="C235" s="17" t="e" vm="247">
        <v>#VALUE!</v>
      </c>
      <c r="E235" s="14" t="str" cm="1">
        <f t="array" ref="E235">_FV(C235,"name")</f>
        <v>SUNDRY INCOME No GST</v>
      </c>
      <c r="F235" s="19">
        <v>0</v>
      </c>
      <c r="G235" s="19">
        <v>0</v>
      </c>
      <c r="H235" s="19">
        <v>0</v>
      </c>
      <c r="I235" s="19">
        <f t="shared" si="104"/>
        <v>0</v>
      </c>
      <c r="J235" s="19">
        <v>0</v>
      </c>
      <c r="K235" s="19">
        <v>0</v>
      </c>
      <c r="L235" s="19">
        <v>0</v>
      </c>
      <c r="M235" s="19">
        <f t="shared" si="105"/>
        <v>0</v>
      </c>
      <c r="N235" s="19">
        <f t="shared" si="106"/>
        <v>0</v>
      </c>
      <c r="O235" s="127" t="str">
        <f t="shared" si="107"/>
        <v>-</v>
      </c>
      <c r="Q235" s="19">
        <v>0</v>
      </c>
      <c r="R235" s="19">
        <v>0</v>
      </c>
      <c r="S235" s="19">
        <f t="shared" si="108"/>
        <v>0</v>
      </c>
      <c r="T235" s="127" t="str">
        <f t="shared" si="109"/>
        <v>-</v>
      </c>
      <c r="W235" s="30">
        <f t="shared" si="110"/>
        <v>0</v>
      </c>
    </row>
    <row r="236" spans="3:23" ht="16.5" hidden="1" x14ac:dyDescent="0.3">
      <c r="C236" s="17" t="e" vm="248">
        <v>#VALUE!</v>
      </c>
      <c r="E236" s="14" t="str" cm="1">
        <f t="array" ref="E236">_FV(C236,"name")</f>
        <v>COMM  POOL TABLE  EDEN</v>
      </c>
      <c r="F236" s="19">
        <v>0</v>
      </c>
      <c r="G236" s="19">
        <v>0</v>
      </c>
      <c r="H236" s="19">
        <v>0</v>
      </c>
      <c r="I236" s="19">
        <f t="shared" si="104"/>
        <v>0</v>
      </c>
      <c r="J236" s="19">
        <v>0</v>
      </c>
      <c r="K236" s="19">
        <v>0</v>
      </c>
      <c r="L236" s="19">
        <v>0</v>
      </c>
      <c r="M236" s="19">
        <f t="shared" si="105"/>
        <v>0</v>
      </c>
      <c r="N236" s="19">
        <f t="shared" si="106"/>
        <v>0</v>
      </c>
      <c r="O236" s="127" t="str">
        <f t="shared" si="107"/>
        <v>-</v>
      </c>
      <c r="Q236" s="19">
        <v>0</v>
      </c>
      <c r="R236" s="19">
        <v>0</v>
      </c>
      <c r="S236" s="19">
        <f t="shared" si="108"/>
        <v>0</v>
      </c>
      <c r="T236" s="127" t="str">
        <f t="shared" si="109"/>
        <v>-</v>
      </c>
      <c r="W236" s="30">
        <f t="shared" si="110"/>
        <v>0</v>
      </c>
    </row>
    <row r="237" spans="3:23" ht="16.5" hidden="1" x14ac:dyDescent="0.3">
      <c r="C237" s="17" t="e" vm="249">
        <v>#VALUE!</v>
      </c>
      <c r="E237" s="14" t="str" cm="1">
        <f t="array" ref="E237">_FV(C237,"name")</f>
        <v>COMM  US DOLLARS  EDEN</v>
      </c>
      <c r="F237" s="19">
        <v>0</v>
      </c>
      <c r="G237" s="19">
        <v>0</v>
      </c>
      <c r="H237" s="19">
        <v>0</v>
      </c>
      <c r="I237" s="19">
        <f t="shared" si="104"/>
        <v>0</v>
      </c>
      <c r="J237" s="19">
        <v>0</v>
      </c>
      <c r="K237" s="19">
        <v>0</v>
      </c>
      <c r="L237" s="19">
        <v>0</v>
      </c>
      <c r="M237" s="19">
        <f t="shared" si="105"/>
        <v>0</v>
      </c>
      <c r="N237" s="19">
        <f t="shared" si="106"/>
        <v>0</v>
      </c>
      <c r="O237" s="127" t="str">
        <f t="shared" si="107"/>
        <v>-</v>
      </c>
      <c r="Q237" s="19">
        <v>0</v>
      </c>
      <c r="R237" s="19">
        <v>0</v>
      </c>
      <c r="S237" s="19">
        <f t="shared" si="108"/>
        <v>0</v>
      </c>
      <c r="T237" s="127" t="str">
        <f t="shared" si="109"/>
        <v>-</v>
      </c>
      <c r="W237" s="30">
        <f t="shared" si="110"/>
        <v>0</v>
      </c>
    </row>
    <row r="238" spans="3:23" ht="16.5" hidden="1" x14ac:dyDescent="0.3">
      <c r="C238" s="17" t="e" vm="250">
        <v>#VALUE!</v>
      </c>
      <c r="E238" s="14" t="str" cm="1">
        <f t="array" ref="E238">_FV(C238,"name")</f>
        <v>COMMISSION EIVED  EDEN</v>
      </c>
      <c r="F238" s="19">
        <v>0</v>
      </c>
      <c r="G238" s="19">
        <v>0</v>
      </c>
      <c r="H238" s="19">
        <v>0</v>
      </c>
      <c r="I238" s="19">
        <f t="shared" si="104"/>
        <v>0</v>
      </c>
      <c r="J238" s="19">
        <v>0</v>
      </c>
      <c r="K238" s="19">
        <v>0</v>
      </c>
      <c r="L238" s="19">
        <v>0</v>
      </c>
      <c r="M238" s="19">
        <f t="shared" si="105"/>
        <v>0</v>
      </c>
      <c r="N238" s="19">
        <f t="shared" si="106"/>
        <v>0</v>
      </c>
      <c r="O238" s="127" t="str">
        <f t="shared" si="107"/>
        <v>-</v>
      </c>
      <c r="Q238" s="19">
        <v>0</v>
      </c>
      <c r="R238" s="19">
        <v>0</v>
      </c>
      <c r="S238" s="19">
        <f t="shared" si="108"/>
        <v>0</v>
      </c>
      <c r="T238" s="127" t="str">
        <f t="shared" si="109"/>
        <v>-</v>
      </c>
      <c r="W238" s="30">
        <f t="shared" si="110"/>
        <v>0</v>
      </c>
    </row>
    <row r="239" spans="3:23" ht="16.5" hidden="1" x14ac:dyDescent="0.3">
      <c r="C239" s="17" t="e" vm="251">
        <v>#VALUE!</v>
      </c>
      <c r="E239" s="14" t="str" cm="1">
        <f t="array" ref="E239">_FV(C239,"name")</f>
        <v>GOVERNMENT SUBSIDY (50043100)</v>
      </c>
      <c r="F239" s="19">
        <v>0</v>
      </c>
      <c r="G239" s="19">
        <v>0</v>
      </c>
      <c r="H239" s="19">
        <v>0</v>
      </c>
      <c r="I239" s="19">
        <f t="shared" si="104"/>
        <v>0</v>
      </c>
      <c r="J239" s="19">
        <v>0</v>
      </c>
      <c r="K239" s="19">
        <v>0</v>
      </c>
      <c r="L239" s="19">
        <v>0</v>
      </c>
      <c r="M239" s="19">
        <f t="shared" si="105"/>
        <v>0</v>
      </c>
      <c r="N239" s="19">
        <f t="shared" si="106"/>
        <v>0</v>
      </c>
      <c r="O239" s="127" t="str">
        <f t="shared" si="107"/>
        <v>-</v>
      </c>
      <c r="Q239" s="19">
        <v>0</v>
      </c>
      <c r="R239" s="19">
        <v>0</v>
      </c>
      <c r="S239" s="19">
        <f t="shared" si="108"/>
        <v>0</v>
      </c>
      <c r="T239" s="127" t="str">
        <f t="shared" si="109"/>
        <v>-</v>
      </c>
      <c r="W239" s="30">
        <f t="shared" si="110"/>
        <v>0</v>
      </c>
    </row>
    <row r="240" spans="3:23" ht="16.5" hidden="1" x14ac:dyDescent="0.3">
      <c r="C240" s="17" t="e" vm="252">
        <v>#VALUE!</v>
      </c>
      <c r="E240" s="14" t="str" cm="1">
        <f t="array" ref="E240">_FV(C240,"name")</f>
        <v>GOVERNMENT SUBSIDY (50043105)</v>
      </c>
      <c r="F240" s="19">
        <v>0</v>
      </c>
      <c r="G240" s="19">
        <v>0</v>
      </c>
      <c r="H240" s="19">
        <v>0</v>
      </c>
      <c r="I240" s="19">
        <f t="shared" si="104"/>
        <v>0</v>
      </c>
      <c r="J240" s="19">
        <v>0</v>
      </c>
      <c r="K240" s="19">
        <v>0</v>
      </c>
      <c r="L240" s="19">
        <v>0</v>
      </c>
      <c r="M240" s="19">
        <f t="shared" si="105"/>
        <v>0</v>
      </c>
      <c r="N240" s="19">
        <f t="shared" si="106"/>
        <v>0</v>
      </c>
      <c r="O240" s="127" t="str">
        <f t="shared" si="107"/>
        <v>-</v>
      </c>
      <c r="Q240" s="19">
        <v>0</v>
      </c>
      <c r="R240" s="19">
        <v>0</v>
      </c>
      <c r="S240" s="19">
        <f t="shared" si="108"/>
        <v>0</v>
      </c>
      <c r="T240" s="127" t="str">
        <f t="shared" si="109"/>
        <v>-</v>
      </c>
      <c r="W240" s="30">
        <f t="shared" si="110"/>
        <v>0</v>
      </c>
    </row>
    <row r="241" spans="3:23" ht="16.5" hidden="1" x14ac:dyDescent="0.3">
      <c r="C241" s="17" t="e" vm="253">
        <v>#VALUE!</v>
      </c>
      <c r="E241" s="14" t="str" cm="1">
        <f t="array" ref="E241">_FV(C241,"name")</f>
        <v>Room Hire &amp; Rents - C-C</v>
      </c>
      <c r="F241" s="19">
        <v>0</v>
      </c>
      <c r="G241" s="19">
        <v>0</v>
      </c>
      <c r="H241" s="19">
        <v>0</v>
      </c>
      <c r="I241" s="19">
        <f t="shared" si="104"/>
        <v>0</v>
      </c>
      <c r="J241" s="19">
        <v>0</v>
      </c>
      <c r="K241" s="19">
        <v>0</v>
      </c>
      <c r="L241" s="19">
        <v>0</v>
      </c>
      <c r="M241" s="19">
        <f t="shared" si="105"/>
        <v>0</v>
      </c>
      <c r="N241" s="19">
        <f t="shared" si="106"/>
        <v>0</v>
      </c>
      <c r="O241" s="127" t="str">
        <f t="shared" si="107"/>
        <v>-</v>
      </c>
      <c r="Q241" s="19">
        <v>0</v>
      </c>
      <c r="R241" s="19">
        <v>0</v>
      </c>
      <c r="S241" s="19">
        <f t="shared" si="108"/>
        <v>0</v>
      </c>
      <c r="T241" s="127" t="str">
        <f t="shared" si="109"/>
        <v>-</v>
      </c>
      <c r="W241" s="30">
        <f t="shared" si="110"/>
        <v>0</v>
      </c>
    </row>
    <row r="242" spans="3:23" ht="16.5" hidden="1" x14ac:dyDescent="0.3">
      <c r="C242" s="17" t="e" vm="254">
        <v>#VALUE!</v>
      </c>
      <c r="E242" s="14" t="str" cm="1">
        <f t="array" ref="E242">_FV(C242,"name")</f>
        <v>Room Hire -  Club</v>
      </c>
      <c r="F242" s="19">
        <v>0</v>
      </c>
      <c r="G242" s="19">
        <v>0</v>
      </c>
      <c r="H242" s="19">
        <v>0</v>
      </c>
      <c r="I242" s="19">
        <f t="shared" si="104"/>
        <v>0</v>
      </c>
      <c r="J242" s="19">
        <v>0</v>
      </c>
      <c r="K242" s="19">
        <v>0</v>
      </c>
      <c r="L242" s="19">
        <v>0</v>
      </c>
      <c r="M242" s="19">
        <f t="shared" si="105"/>
        <v>0</v>
      </c>
      <c r="N242" s="19">
        <f t="shared" si="106"/>
        <v>0</v>
      </c>
      <c r="O242" s="127" t="str">
        <f t="shared" si="107"/>
        <v>-</v>
      </c>
      <c r="Q242" s="19">
        <v>0</v>
      </c>
      <c r="R242" s="19">
        <v>0</v>
      </c>
      <c r="S242" s="19">
        <f t="shared" si="108"/>
        <v>0</v>
      </c>
      <c r="T242" s="127" t="str">
        <f t="shared" si="109"/>
        <v>-</v>
      </c>
      <c r="W242" s="30">
        <f t="shared" si="110"/>
        <v>0</v>
      </c>
    </row>
    <row r="243" spans="3:23" ht="16.5" x14ac:dyDescent="0.3">
      <c r="C243" s="17" t="e" vm="255">
        <v>#VALUE!</v>
      </c>
      <c r="E243" s="14" t="str" cm="1">
        <f t="array" ref="E243">_FV(C243,"name")</f>
        <v>GROSS VALU OF SALE ASSETS</v>
      </c>
      <c r="F243" s="19">
        <v>0</v>
      </c>
      <c r="G243" s="19">
        <v>0</v>
      </c>
      <c r="H243" s="19">
        <v>-7905.66</v>
      </c>
      <c r="I243" s="19">
        <f t="shared" si="104"/>
        <v>-7905.66</v>
      </c>
      <c r="J243" s="19">
        <v>0</v>
      </c>
      <c r="K243" s="19">
        <v>0</v>
      </c>
      <c r="L243" s="19">
        <v>0</v>
      </c>
      <c r="M243" s="19">
        <f t="shared" si="105"/>
        <v>0</v>
      </c>
      <c r="N243" s="19">
        <f t="shared" si="106"/>
        <v>-7905.66</v>
      </c>
      <c r="O243" s="127" t="str">
        <f t="shared" si="107"/>
        <v>-</v>
      </c>
      <c r="Q243" s="19">
        <v>-7905.66</v>
      </c>
      <c r="R243" s="19">
        <v>0</v>
      </c>
      <c r="S243" s="19">
        <f t="shared" si="108"/>
        <v>-7905.66</v>
      </c>
      <c r="T243" s="127" t="str">
        <f t="shared" si="109"/>
        <v>-</v>
      </c>
      <c r="W243" s="30">
        <f t="shared" si="110"/>
        <v>-23716.98</v>
      </c>
    </row>
    <row r="244" spans="3:23" ht="16.5" x14ac:dyDescent="0.3">
      <c r="C244" s="17" t="e" vm="256">
        <v>#VALUE!</v>
      </c>
      <c r="E244" s="14" t="str" cm="1">
        <f t="array" ref="E244">_FV(C244,"name")</f>
        <v>Commission Functions</v>
      </c>
      <c r="F244" s="19">
        <v>0</v>
      </c>
      <c r="G244" s="19">
        <v>0</v>
      </c>
      <c r="H244" s="19">
        <v>0</v>
      </c>
      <c r="I244" s="19">
        <f t="shared" si="104"/>
        <v>0</v>
      </c>
      <c r="J244" s="19">
        <v>0</v>
      </c>
      <c r="K244" s="19">
        <v>13.64</v>
      </c>
      <c r="L244" s="19">
        <v>0</v>
      </c>
      <c r="M244" s="19">
        <f t="shared" si="105"/>
        <v>13.64</v>
      </c>
      <c r="N244" s="19">
        <f t="shared" si="106"/>
        <v>-13.64</v>
      </c>
      <c r="O244" s="127">
        <f t="shared" si="107"/>
        <v>-1</v>
      </c>
      <c r="Q244" s="19">
        <v>0</v>
      </c>
      <c r="R244" s="19">
        <v>13.64</v>
      </c>
      <c r="S244" s="19">
        <f t="shared" si="108"/>
        <v>-13.64</v>
      </c>
      <c r="T244" s="127">
        <f t="shared" si="109"/>
        <v>-1</v>
      </c>
      <c r="W244" s="30">
        <f t="shared" si="110"/>
        <v>27.28</v>
      </c>
    </row>
    <row r="245" spans="3:23" ht="15.75" x14ac:dyDescent="0.3">
      <c r="C245" s="17" t="e" vm="69">
        <v>#VALUE!</v>
      </c>
      <c r="E245" s="3" t="str" cm="1">
        <f t="array" ref="E245">_FV(C245,"name")</f>
        <v>OTHER REVENUE</v>
      </c>
      <c r="F245" s="20">
        <v>37706.080000000002</v>
      </c>
      <c r="G245" s="20">
        <v>20352.64</v>
      </c>
      <c r="H245" s="20">
        <v>8739.16</v>
      </c>
      <c r="I245" s="20">
        <f>SUM(F245:H245)</f>
        <v>66797.88</v>
      </c>
      <c r="J245" s="20">
        <v>16676.57</v>
      </c>
      <c r="K245" s="20">
        <v>21445.39</v>
      </c>
      <c r="L245" s="20">
        <v>23845.25</v>
      </c>
      <c r="M245" s="20">
        <f>SUM(J245:L245)</f>
        <v>61967.21</v>
      </c>
      <c r="N245" s="20">
        <f t="shared" si="106"/>
        <v>4830.6700000000055</v>
      </c>
      <c r="O245" s="128">
        <f t="shared" si="107"/>
        <v>7.7955260532142814E-2</v>
      </c>
      <c r="Q245" s="20">
        <v>29091.8</v>
      </c>
      <c r="R245" s="20">
        <v>45290.64</v>
      </c>
      <c r="S245" s="20">
        <f t="shared" si="108"/>
        <v>-16198.84</v>
      </c>
      <c r="T245" s="128">
        <f t="shared" si="109"/>
        <v>-0.35766418845041714</v>
      </c>
      <c r="W245">
        <v>1</v>
      </c>
    </row>
    <row r="246" spans="3:23" ht="15.75" x14ac:dyDescent="0.3">
      <c r="F246" s="19"/>
      <c r="G246" s="19"/>
      <c r="H246" s="19"/>
      <c r="I246" s="19"/>
      <c r="M246" s="19"/>
      <c r="Q246" s="19"/>
      <c r="W246">
        <v>1</v>
      </c>
    </row>
    <row r="247" spans="3:23" ht="16.5" thickBot="1" x14ac:dyDescent="0.35">
      <c r="C247" s="17" t="e" vm="36">
        <v>#VALUE!</v>
      </c>
      <c r="E247" s="2" t="s">
        <v>25</v>
      </c>
      <c r="F247" s="13"/>
      <c r="G247" s="13"/>
      <c r="H247" s="13"/>
      <c r="I247" s="13"/>
      <c r="J247" s="13"/>
      <c r="K247" s="13"/>
      <c r="L247" s="13"/>
      <c r="M247" s="13"/>
      <c r="N247" s="13"/>
      <c r="O247" s="32"/>
      <c r="Q247" s="13"/>
      <c r="R247" s="13"/>
      <c r="S247" s="13"/>
      <c r="T247" s="32"/>
      <c r="W247">
        <v>1</v>
      </c>
    </row>
    <row r="248" spans="3:23" ht="16.5" x14ac:dyDescent="0.3">
      <c r="C248" s="17" t="e" vm="257">
        <v>#VALUE!</v>
      </c>
      <c r="E248" s="14" t="str" cm="1">
        <f t="array" ref="E248">_FV(C248,"name")</f>
        <v>ACCOUNTING FEES     ADMIN</v>
      </c>
      <c r="F248" s="19">
        <v>4017.51</v>
      </c>
      <c r="G248" s="19">
        <v>3981.37</v>
      </c>
      <c r="H248" s="19">
        <v>4520.57</v>
      </c>
      <c r="I248" s="19">
        <f t="shared" ref="I248:I311" si="111">SUM(F248:H248)</f>
        <v>12519.45</v>
      </c>
      <c r="J248" s="19">
        <v>3845.97</v>
      </c>
      <c r="K248" s="19">
        <v>3818.58</v>
      </c>
      <c r="L248" s="19">
        <v>4357.87</v>
      </c>
      <c r="M248" s="19">
        <f t="shared" ref="M248:M311" si="112">SUM(J248:L248)</f>
        <v>12022.419999999998</v>
      </c>
      <c r="N248" s="19">
        <f t="shared" ref="N248:N279" si="113">I248-M248</f>
        <v>497.03000000000247</v>
      </c>
      <c r="O248" s="127">
        <f t="shared" ref="O248:O279" si="114">IFERROR(N248/M248,"-")</f>
        <v>4.1341926167943105E-2</v>
      </c>
      <c r="Q248" s="19">
        <v>8501.94</v>
      </c>
      <c r="R248" s="19">
        <v>8176.45</v>
      </c>
      <c r="S248" s="19">
        <f t="shared" ref="S248:S311" si="115">Q248-R248</f>
        <v>325.49000000000069</v>
      </c>
      <c r="T248" s="127">
        <f t="shared" ref="T248:T311" si="116">IFERROR(S248/R248,"-")</f>
        <v>3.980822973295265E-2</v>
      </c>
      <c r="W248" s="30">
        <f t="shared" ref="W248:W311" si="117">SUM(H248:L248)+SUM(Q248:R248)</f>
        <v>45740.83</v>
      </c>
    </row>
    <row r="249" spans="3:23" ht="16.5" x14ac:dyDescent="0.3">
      <c r="C249" s="17" t="e" vm="258">
        <v>#VALUE!</v>
      </c>
      <c r="E249" s="14" t="str" cm="1">
        <f t="array" ref="E249">_FV(C249,"name")</f>
        <v>AUDITORS REM. AUDIT ADMIN</v>
      </c>
      <c r="F249" s="19">
        <v>2333.33</v>
      </c>
      <c r="G249" s="19">
        <v>2333.33</v>
      </c>
      <c r="H249" s="19">
        <v>2333.33</v>
      </c>
      <c r="I249" s="19">
        <f t="shared" si="111"/>
        <v>6999.99</v>
      </c>
      <c r="J249" s="19">
        <v>2333.33</v>
      </c>
      <c r="K249" s="19">
        <v>2333.33</v>
      </c>
      <c r="L249" s="19">
        <v>2333.33</v>
      </c>
      <c r="M249" s="19">
        <f t="shared" si="112"/>
        <v>6999.99</v>
      </c>
      <c r="N249" s="19">
        <f t="shared" si="113"/>
        <v>0</v>
      </c>
      <c r="O249" s="127">
        <f t="shared" si="114"/>
        <v>0</v>
      </c>
      <c r="Q249" s="19">
        <v>4666.66</v>
      </c>
      <c r="R249" s="19">
        <v>4666.66</v>
      </c>
      <c r="S249" s="19">
        <f t="shared" si="115"/>
        <v>0</v>
      </c>
      <c r="T249" s="127">
        <f t="shared" si="116"/>
        <v>0</v>
      </c>
      <c r="W249" s="30">
        <f t="shared" si="117"/>
        <v>25666.629999999997</v>
      </c>
    </row>
    <row r="250" spans="3:23" ht="16.5" hidden="1" x14ac:dyDescent="0.3">
      <c r="C250" s="17" t="e" vm="259">
        <v>#VALUE!</v>
      </c>
      <c r="E250" s="14" t="str" cm="1">
        <f t="array" ref="E250">_FV(C250,"name")</f>
        <v>AUDITORS REM. OTHER ADMIN</v>
      </c>
      <c r="F250" s="19">
        <v>0</v>
      </c>
      <c r="G250" s="19">
        <v>0</v>
      </c>
      <c r="H250" s="19">
        <v>0</v>
      </c>
      <c r="I250" s="19">
        <f t="shared" si="111"/>
        <v>0</v>
      </c>
      <c r="J250" s="19">
        <v>0</v>
      </c>
      <c r="K250" s="19">
        <v>0</v>
      </c>
      <c r="L250" s="19">
        <v>0</v>
      </c>
      <c r="M250" s="19">
        <f t="shared" si="112"/>
        <v>0</v>
      </c>
      <c r="N250" s="19">
        <f t="shared" si="113"/>
        <v>0</v>
      </c>
      <c r="O250" s="127" t="str">
        <f t="shared" si="114"/>
        <v>-</v>
      </c>
      <c r="Q250" s="19">
        <v>0</v>
      </c>
      <c r="R250" s="19">
        <v>0</v>
      </c>
      <c r="S250" s="19">
        <f t="shared" si="115"/>
        <v>0</v>
      </c>
      <c r="T250" s="127" t="str">
        <f t="shared" si="116"/>
        <v>-</v>
      </c>
      <c r="W250" s="30">
        <f t="shared" si="117"/>
        <v>0</v>
      </c>
    </row>
    <row r="251" spans="3:23" ht="15.75" x14ac:dyDescent="0.3">
      <c r="C251" s="17" t="e" vm="260">
        <v>#VALUE!</v>
      </c>
      <c r="E251" s="26" t="str" cm="1">
        <f t="array" ref="E251">_FV(C251,"name")</f>
        <v>AUDIT AND ACCOUNTING</v>
      </c>
      <c r="F251" s="27">
        <v>6350.84</v>
      </c>
      <c r="G251" s="27">
        <v>6314.7</v>
      </c>
      <c r="H251" s="27">
        <v>6853.9</v>
      </c>
      <c r="I251" s="27">
        <f>SUM(F251:H251)</f>
        <v>19519.440000000002</v>
      </c>
      <c r="J251" s="27">
        <v>6179.3</v>
      </c>
      <c r="K251" s="27">
        <v>6151.91</v>
      </c>
      <c r="L251" s="27">
        <v>6691.2</v>
      </c>
      <c r="M251" s="27">
        <f>SUM(J251:L251)</f>
        <v>19022.41</v>
      </c>
      <c r="N251" s="27">
        <f t="shared" si="113"/>
        <v>497.03000000000247</v>
      </c>
      <c r="O251" s="129">
        <f t="shared" si="114"/>
        <v>2.6128655622500118E-2</v>
      </c>
      <c r="Q251" s="27">
        <v>13168.6</v>
      </c>
      <c r="R251" s="27">
        <v>12843.11</v>
      </c>
      <c r="S251" s="27">
        <f t="shared" si="115"/>
        <v>325.48999999999978</v>
      </c>
      <c r="T251" s="129">
        <f t="shared" si="116"/>
        <v>2.5343549965701435E-2</v>
      </c>
      <c r="W251" s="30">
        <f t="shared" si="117"/>
        <v>71407.459999999992</v>
      </c>
    </row>
    <row r="252" spans="3:23" ht="16.5" x14ac:dyDescent="0.3">
      <c r="C252" s="17" t="e" vm="261">
        <v>#VALUE!</v>
      </c>
      <c r="E252" s="14" t="str" cm="1">
        <f t="array" ref="E252">_FV(C252,"name")</f>
        <v>PRIZES</v>
      </c>
      <c r="F252" s="19">
        <v>3363.64</v>
      </c>
      <c r="G252" s="19">
        <v>3363.64</v>
      </c>
      <c r="H252" s="19">
        <v>4400</v>
      </c>
      <c r="I252" s="19">
        <f t="shared" si="111"/>
        <v>11127.279999999999</v>
      </c>
      <c r="J252" s="19">
        <v>0</v>
      </c>
      <c r="K252" s="19">
        <v>-909.09</v>
      </c>
      <c r="L252" s="19">
        <v>10000</v>
      </c>
      <c r="M252" s="19">
        <f t="shared" si="112"/>
        <v>9090.91</v>
      </c>
      <c r="N252" s="19">
        <f t="shared" si="113"/>
        <v>2036.369999999999</v>
      </c>
      <c r="O252" s="127">
        <f t="shared" si="114"/>
        <v>0.22400067759993214</v>
      </c>
      <c r="Q252" s="19">
        <v>7763.64</v>
      </c>
      <c r="R252" s="19">
        <v>9090.91</v>
      </c>
      <c r="S252" s="19">
        <f t="shared" si="115"/>
        <v>-1327.2699999999995</v>
      </c>
      <c r="T252" s="127">
        <f t="shared" si="116"/>
        <v>-0.14599968540003141</v>
      </c>
      <c r="W252" s="30">
        <f t="shared" si="117"/>
        <v>41472.74</v>
      </c>
    </row>
    <row r="253" spans="3:23" ht="16.5" x14ac:dyDescent="0.3">
      <c r="C253" s="17" t="e" vm="262">
        <v>#VALUE!</v>
      </c>
      <c r="E253" s="14" t="str" cm="1">
        <f t="array" ref="E253">_FV(C253,"name")</f>
        <v>PROMOTION COSTS</v>
      </c>
      <c r="F253" s="19">
        <v>4520.3500000000004</v>
      </c>
      <c r="G253" s="19">
        <v>6397.26</v>
      </c>
      <c r="H253" s="19">
        <v>3065.78</v>
      </c>
      <c r="I253" s="19">
        <f t="shared" si="111"/>
        <v>13983.390000000001</v>
      </c>
      <c r="J253" s="19">
        <v>977.97</v>
      </c>
      <c r="K253" s="19">
        <v>653.91</v>
      </c>
      <c r="L253" s="19">
        <v>2086.35</v>
      </c>
      <c r="M253" s="19">
        <f t="shared" si="112"/>
        <v>3718.23</v>
      </c>
      <c r="N253" s="19">
        <f t="shared" si="113"/>
        <v>10265.160000000002</v>
      </c>
      <c r="O253" s="127">
        <f t="shared" si="114"/>
        <v>2.760765202798106</v>
      </c>
      <c r="Q253" s="19">
        <v>9463.0400000000009</v>
      </c>
      <c r="R253" s="19">
        <v>2740.26</v>
      </c>
      <c r="S253" s="19">
        <f t="shared" si="115"/>
        <v>6722.7800000000007</v>
      </c>
      <c r="T253" s="127">
        <f t="shared" si="116"/>
        <v>2.4533365447074367</v>
      </c>
      <c r="W253" s="30">
        <f t="shared" si="117"/>
        <v>32970.700000000004</v>
      </c>
    </row>
    <row r="254" spans="3:23" ht="16.5" x14ac:dyDescent="0.3">
      <c r="C254" s="17" t="e" vm="263">
        <v>#VALUE!</v>
      </c>
      <c r="E254" s="14" t="str" cm="1">
        <f t="array" ref="E254">_FV(C254,"name")</f>
        <v>ADVERTISING</v>
      </c>
      <c r="F254" s="19">
        <v>1325</v>
      </c>
      <c r="G254" s="19">
        <v>2586.5</v>
      </c>
      <c r="H254" s="19">
        <v>2300</v>
      </c>
      <c r="I254" s="19">
        <f t="shared" si="111"/>
        <v>6211.5</v>
      </c>
      <c r="J254" s="19">
        <v>3136</v>
      </c>
      <c r="K254" s="19">
        <v>2326.91</v>
      </c>
      <c r="L254" s="19">
        <v>-14</v>
      </c>
      <c r="M254" s="19">
        <f t="shared" si="112"/>
        <v>5448.91</v>
      </c>
      <c r="N254" s="19">
        <f t="shared" si="113"/>
        <v>762.59000000000015</v>
      </c>
      <c r="O254" s="127">
        <f t="shared" si="114"/>
        <v>0.13995276119444075</v>
      </c>
      <c r="Q254" s="19">
        <v>4886.5</v>
      </c>
      <c r="R254" s="19">
        <v>2312.91</v>
      </c>
      <c r="S254" s="19">
        <f t="shared" si="115"/>
        <v>2573.59</v>
      </c>
      <c r="T254" s="127">
        <f t="shared" si="116"/>
        <v>1.1127065039279525</v>
      </c>
      <c r="W254" s="30">
        <f t="shared" si="117"/>
        <v>21159.82</v>
      </c>
    </row>
    <row r="255" spans="3:23" ht="16.5" x14ac:dyDescent="0.3">
      <c r="C255" s="17" t="e" vm="264">
        <v>#VALUE!</v>
      </c>
      <c r="E255" s="14" t="str" cm="1">
        <f t="array" ref="E255">_FV(C255,"name")</f>
        <v>GIFT VOUCHERS</v>
      </c>
      <c r="F255" s="19">
        <v>0</v>
      </c>
      <c r="G255" s="19">
        <v>954.54</v>
      </c>
      <c r="H255" s="19">
        <v>90.91</v>
      </c>
      <c r="I255" s="19">
        <f t="shared" si="111"/>
        <v>1045.45</v>
      </c>
      <c r="J255" s="19">
        <v>40</v>
      </c>
      <c r="K255" s="19">
        <v>154.54</v>
      </c>
      <c r="L255" s="19">
        <v>130</v>
      </c>
      <c r="M255" s="19">
        <f t="shared" si="112"/>
        <v>324.53999999999996</v>
      </c>
      <c r="N255" s="19">
        <f t="shared" si="113"/>
        <v>720.91000000000008</v>
      </c>
      <c r="O255" s="127">
        <f t="shared" si="114"/>
        <v>2.2213286497812295</v>
      </c>
      <c r="Q255" s="19">
        <v>1045.45</v>
      </c>
      <c r="R255" s="19">
        <v>284.54000000000002</v>
      </c>
      <c r="S255" s="19">
        <f t="shared" si="115"/>
        <v>760.91000000000008</v>
      </c>
      <c r="T255" s="127">
        <f t="shared" si="116"/>
        <v>2.6741758627960919</v>
      </c>
      <c r="W255" s="30">
        <f t="shared" si="117"/>
        <v>2790.8900000000003</v>
      </c>
    </row>
    <row r="256" spans="3:23" ht="16.5" hidden="1" x14ac:dyDescent="0.3">
      <c r="C256" s="17" t="e" vm="265">
        <v>#VALUE!</v>
      </c>
      <c r="E256" s="14" t="str" cm="1">
        <f t="array" ref="E256">_FV(C256,"name")</f>
        <v>ADVERTISING GEN. ADMIN</v>
      </c>
      <c r="F256" s="19">
        <v>0</v>
      </c>
      <c r="G256" s="19">
        <v>0</v>
      </c>
      <c r="H256" s="19">
        <v>0</v>
      </c>
      <c r="I256" s="19">
        <f t="shared" si="111"/>
        <v>0</v>
      </c>
      <c r="J256" s="19">
        <v>0</v>
      </c>
      <c r="K256" s="19">
        <v>0</v>
      </c>
      <c r="L256" s="19">
        <v>0</v>
      </c>
      <c r="M256" s="19">
        <f t="shared" si="112"/>
        <v>0</v>
      </c>
      <c r="N256" s="19">
        <f t="shared" si="113"/>
        <v>0</v>
      </c>
      <c r="O256" s="127" t="str">
        <f t="shared" si="114"/>
        <v>-</v>
      </c>
      <c r="Q256" s="19">
        <v>0</v>
      </c>
      <c r="R256" s="19">
        <v>0</v>
      </c>
      <c r="S256" s="19">
        <f t="shared" si="115"/>
        <v>0</v>
      </c>
      <c r="T256" s="127" t="str">
        <f t="shared" si="116"/>
        <v>-</v>
      </c>
      <c r="W256" s="30">
        <f t="shared" si="117"/>
        <v>0</v>
      </c>
    </row>
    <row r="257" spans="3:23" ht="16.5" hidden="1" x14ac:dyDescent="0.3">
      <c r="C257" s="17" t="e" vm="266">
        <v>#VALUE!</v>
      </c>
      <c r="E257" s="14" t="str" cm="1">
        <f t="array" ref="E257">_FV(C257,"name")</f>
        <v>SALES PROMO - GAMES ADMIN</v>
      </c>
      <c r="F257" s="19">
        <v>0</v>
      </c>
      <c r="G257" s="19">
        <v>0</v>
      </c>
      <c r="H257" s="19">
        <v>0</v>
      </c>
      <c r="I257" s="19">
        <f t="shared" si="111"/>
        <v>0</v>
      </c>
      <c r="J257" s="19">
        <v>0</v>
      </c>
      <c r="K257" s="19">
        <v>0</v>
      </c>
      <c r="L257" s="19">
        <v>0</v>
      </c>
      <c r="M257" s="19">
        <f t="shared" si="112"/>
        <v>0</v>
      </c>
      <c r="N257" s="19">
        <f t="shared" si="113"/>
        <v>0</v>
      </c>
      <c r="O257" s="127" t="str">
        <f t="shared" si="114"/>
        <v>-</v>
      </c>
      <c r="Q257" s="19">
        <v>0</v>
      </c>
      <c r="R257" s="19">
        <v>0</v>
      </c>
      <c r="S257" s="19">
        <f t="shared" si="115"/>
        <v>0</v>
      </c>
      <c r="T257" s="127" t="str">
        <f t="shared" si="116"/>
        <v>-</v>
      </c>
      <c r="W257" s="30">
        <f t="shared" si="117"/>
        <v>0</v>
      </c>
    </row>
    <row r="258" spans="3:23" ht="16.5" hidden="1" x14ac:dyDescent="0.3">
      <c r="C258" s="17" t="e" vm="267">
        <v>#VALUE!</v>
      </c>
      <c r="E258" s="14" t="str" cm="1">
        <f t="array" ref="E258">_FV(C258,"name")</f>
        <v>SALES PROMOTION   ADMIN</v>
      </c>
      <c r="F258" s="19">
        <v>0</v>
      </c>
      <c r="G258" s="19">
        <v>0</v>
      </c>
      <c r="H258" s="19">
        <v>0</v>
      </c>
      <c r="I258" s="19">
        <f t="shared" si="111"/>
        <v>0</v>
      </c>
      <c r="J258" s="19">
        <v>0</v>
      </c>
      <c r="K258" s="19">
        <v>0</v>
      </c>
      <c r="L258" s="19">
        <v>0</v>
      </c>
      <c r="M258" s="19">
        <f t="shared" si="112"/>
        <v>0</v>
      </c>
      <c r="N258" s="19">
        <f t="shared" si="113"/>
        <v>0</v>
      </c>
      <c r="O258" s="127" t="str">
        <f t="shared" si="114"/>
        <v>-</v>
      </c>
      <c r="Q258" s="19">
        <v>0</v>
      </c>
      <c r="R258" s="19">
        <v>0</v>
      </c>
      <c r="S258" s="19">
        <f t="shared" si="115"/>
        <v>0</v>
      </c>
      <c r="T258" s="127" t="str">
        <f t="shared" si="116"/>
        <v>-</v>
      </c>
      <c r="W258" s="30">
        <f t="shared" si="117"/>
        <v>0</v>
      </c>
    </row>
    <row r="259" spans="3:23" ht="16.5" hidden="1" x14ac:dyDescent="0.3">
      <c r="C259" s="17" t="e" vm="268">
        <v>#VALUE!</v>
      </c>
      <c r="E259" s="14" t="str" cm="1">
        <f t="array" ref="E259">_FV(C259,"name")</f>
        <v>PROMOTION COSTS  NO GS</v>
      </c>
      <c r="F259" s="19">
        <v>0</v>
      </c>
      <c r="G259" s="19">
        <v>0</v>
      </c>
      <c r="H259" s="19">
        <v>0</v>
      </c>
      <c r="I259" s="19">
        <f t="shared" si="111"/>
        <v>0</v>
      </c>
      <c r="J259" s="19">
        <v>0</v>
      </c>
      <c r="K259" s="19">
        <v>0</v>
      </c>
      <c r="L259" s="19">
        <v>0</v>
      </c>
      <c r="M259" s="19">
        <f t="shared" si="112"/>
        <v>0</v>
      </c>
      <c r="N259" s="19">
        <f t="shared" si="113"/>
        <v>0</v>
      </c>
      <c r="O259" s="127" t="str">
        <f t="shared" si="114"/>
        <v>-</v>
      </c>
      <c r="Q259" s="19">
        <v>0</v>
      </c>
      <c r="R259" s="19">
        <v>0</v>
      </c>
      <c r="S259" s="19">
        <f t="shared" si="115"/>
        <v>0</v>
      </c>
      <c r="T259" s="127" t="str">
        <f t="shared" si="116"/>
        <v>-</v>
      </c>
      <c r="W259" s="30">
        <f t="shared" si="117"/>
        <v>0</v>
      </c>
    </row>
    <row r="260" spans="3:23" ht="16.5" hidden="1" x14ac:dyDescent="0.3">
      <c r="C260" s="17" t="e" vm="269">
        <v>#VALUE!</v>
      </c>
      <c r="E260" s="14" t="str" cm="1">
        <f t="array" ref="E260">_FV(C260,"name")</f>
        <v>ADVERTISING  NO GST</v>
      </c>
      <c r="F260" s="19">
        <v>0</v>
      </c>
      <c r="G260" s="19">
        <v>0</v>
      </c>
      <c r="H260" s="19">
        <v>0</v>
      </c>
      <c r="I260" s="19">
        <f t="shared" si="111"/>
        <v>0</v>
      </c>
      <c r="J260" s="19">
        <v>0</v>
      </c>
      <c r="K260" s="19">
        <v>0</v>
      </c>
      <c r="L260" s="19">
        <v>0</v>
      </c>
      <c r="M260" s="19">
        <f t="shared" si="112"/>
        <v>0</v>
      </c>
      <c r="N260" s="19">
        <f t="shared" si="113"/>
        <v>0</v>
      </c>
      <c r="O260" s="127" t="str">
        <f t="shared" si="114"/>
        <v>-</v>
      </c>
      <c r="Q260" s="19">
        <v>0</v>
      </c>
      <c r="R260" s="19">
        <v>0</v>
      </c>
      <c r="S260" s="19">
        <f t="shared" si="115"/>
        <v>0</v>
      </c>
      <c r="T260" s="127" t="str">
        <f t="shared" si="116"/>
        <v>-</v>
      </c>
      <c r="W260" s="30">
        <f t="shared" si="117"/>
        <v>0</v>
      </c>
    </row>
    <row r="261" spans="3:23" ht="16.5" hidden="1" x14ac:dyDescent="0.3">
      <c r="C261" s="17" t="e" vm="270">
        <v>#VALUE!</v>
      </c>
      <c r="E261" s="14" t="str" cm="1">
        <f t="array" ref="E261">_FV(C261,"name")</f>
        <v>PROMOTIONS BOTTLE SHOP</v>
      </c>
      <c r="F261" s="19">
        <v>0</v>
      </c>
      <c r="G261" s="19">
        <v>0</v>
      </c>
      <c r="H261" s="19">
        <v>0</v>
      </c>
      <c r="I261" s="19">
        <f t="shared" si="111"/>
        <v>0</v>
      </c>
      <c r="J261" s="19">
        <v>0</v>
      </c>
      <c r="K261" s="19">
        <v>0</v>
      </c>
      <c r="L261" s="19">
        <v>0</v>
      </c>
      <c r="M261" s="19">
        <f t="shared" si="112"/>
        <v>0</v>
      </c>
      <c r="N261" s="19">
        <f t="shared" si="113"/>
        <v>0</v>
      </c>
      <c r="O261" s="127" t="str">
        <f t="shared" si="114"/>
        <v>-</v>
      </c>
      <c r="Q261" s="19">
        <v>0</v>
      </c>
      <c r="R261" s="19">
        <v>0</v>
      </c>
      <c r="S261" s="19">
        <f t="shared" si="115"/>
        <v>0</v>
      </c>
      <c r="T261" s="127" t="str">
        <f t="shared" si="116"/>
        <v>-</v>
      </c>
      <c r="W261" s="30">
        <f t="shared" si="117"/>
        <v>0</v>
      </c>
    </row>
    <row r="262" spans="3:23" ht="15.75" x14ac:dyDescent="0.3">
      <c r="C262" s="17" t="e" vm="271">
        <v>#VALUE!</v>
      </c>
      <c r="E262" s="26" t="str" cm="1">
        <f t="array" ref="E262">_FV(C262,"name")</f>
        <v>ADVERTISING &amp; PROMOTIONS</v>
      </c>
      <c r="F262" s="27">
        <v>9208.99</v>
      </c>
      <c r="G262" s="27">
        <v>13301.94</v>
      </c>
      <c r="H262" s="27">
        <v>9856.69</v>
      </c>
      <c r="I262" s="27">
        <f t="shared" si="111"/>
        <v>32367.620000000003</v>
      </c>
      <c r="J262" s="27">
        <v>4153.97</v>
      </c>
      <c r="K262" s="27">
        <v>2226.27</v>
      </c>
      <c r="L262" s="27">
        <v>12202.35</v>
      </c>
      <c r="M262" s="27">
        <f t="shared" si="112"/>
        <v>18582.59</v>
      </c>
      <c r="N262" s="27">
        <f t="shared" si="113"/>
        <v>13785.030000000002</v>
      </c>
      <c r="O262" s="129">
        <f t="shared" si="114"/>
        <v>0.74182500932324302</v>
      </c>
      <c r="Q262" s="27">
        <v>23158.63</v>
      </c>
      <c r="R262" s="27">
        <v>14428.62</v>
      </c>
      <c r="S262" s="27">
        <f t="shared" si="115"/>
        <v>8730.01</v>
      </c>
      <c r="T262" s="129">
        <f t="shared" si="116"/>
        <v>0.60504816122401173</v>
      </c>
      <c r="W262" s="30">
        <f t="shared" si="117"/>
        <v>98394.15</v>
      </c>
    </row>
    <row r="263" spans="3:23" ht="16.5" hidden="1" x14ac:dyDescent="0.3">
      <c r="C263" s="17" t="e" vm="272">
        <v>#VALUE!</v>
      </c>
      <c r="E263" s="14" t="str" cm="1">
        <f t="array" ref="E263">_FV(C263,"name")</f>
        <v>TRAVEL &amp; ENTERTAIN</v>
      </c>
      <c r="F263" s="19">
        <v>0</v>
      </c>
      <c r="G263" s="19">
        <v>0</v>
      </c>
      <c r="H263" s="19">
        <v>0</v>
      </c>
      <c r="I263" s="19">
        <f t="shared" si="111"/>
        <v>0</v>
      </c>
      <c r="J263" s="19">
        <v>0</v>
      </c>
      <c r="K263" s="19">
        <v>0</v>
      </c>
      <c r="L263" s="19">
        <v>0</v>
      </c>
      <c r="M263" s="19">
        <f t="shared" si="112"/>
        <v>0</v>
      </c>
      <c r="N263" s="19">
        <f t="shared" si="113"/>
        <v>0</v>
      </c>
      <c r="O263" s="127" t="str">
        <f t="shared" si="114"/>
        <v>-</v>
      </c>
      <c r="Q263" s="19">
        <v>0</v>
      </c>
      <c r="R263" s="19">
        <v>0</v>
      </c>
      <c r="S263" s="19">
        <f t="shared" si="115"/>
        <v>0</v>
      </c>
      <c r="T263" s="127" t="str">
        <f t="shared" si="116"/>
        <v>-</v>
      </c>
      <c r="W263" s="30">
        <f t="shared" si="117"/>
        <v>0</v>
      </c>
    </row>
    <row r="264" spans="3:23" ht="16.5" hidden="1" x14ac:dyDescent="0.3">
      <c r="C264" s="17" t="e" vm="273">
        <v>#VALUE!</v>
      </c>
      <c r="E264" s="14" t="str" cm="1">
        <f t="array" ref="E264">_FV(C264,"name")</f>
        <v>EXP. ENTERTAINERS NO GST</v>
      </c>
      <c r="F264" s="19">
        <v>0</v>
      </c>
      <c r="G264" s="19">
        <v>0</v>
      </c>
      <c r="H264" s="19">
        <v>0</v>
      </c>
      <c r="I264" s="19">
        <f t="shared" si="111"/>
        <v>0</v>
      </c>
      <c r="J264" s="19">
        <v>0</v>
      </c>
      <c r="K264" s="19">
        <v>0</v>
      </c>
      <c r="L264" s="19">
        <v>0</v>
      </c>
      <c r="M264" s="19">
        <f t="shared" si="112"/>
        <v>0</v>
      </c>
      <c r="N264" s="19">
        <f t="shared" si="113"/>
        <v>0</v>
      </c>
      <c r="O264" s="127" t="str">
        <f t="shared" si="114"/>
        <v>-</v>
      </c>
      <c r="Q264" s="19">
        <v>0</v>
      </c>
      <c r="R264" s="19">
        <v>0</v>
      </c>
      <c r="S264" s="19">
        <f t="shared" si="115"/>
        <v>0</v>
      </c>
      <c r="T264" s="127" t="str">
        <f t="shared" si="116"/>
        <v>-</v>
      </c>
      <c r="W264" s="30">
        <f t="shared" si="117"/>
        <v>0</v>
      </c>
    </row>
    <row r="265" spans="3:23" ht="15.75" hidden="1" x14ac:dyDescent="0.3">
      <c r="C265" s="17" t="e" vm="274">
        <v>#VALUE!</v>
      </c>
      <c r="E265" s="26" t="str" cm="1">
        <f t="array" ref="E265">_FV(C265,"name")</f>
        <v>ENTERTAINMENT</v>
      </c>
      <c r="F265" s="27">
        <v>0</v>
      </c>
      <c r="G265" s="27">
        <v>0</v>
      </c>
      <c r="H265" s="27">
        <v>0</v>
      </c>
      <c r="I265" s="27">
        <f t="shared" si="111"/>
        <v>0</v>
      </c>
      <c r="J265" s="27">
        <v>0</v>
      </c>
      <c r="K265" s="27">
        <v>0</v>
      </c>
      <c r="L265" s="27">
        <v>0</v>
      </c>
      <c r="M265" s="27">
        <f t="shared" si="112"/>
        <v>0</v>
      </c>
      <c r="N265" s="27">
        <f t="shared" si="113"/>
        <v>0</v>
      </c>
      <c r="O265" s="129" t="str">
        <f t="shared" si="114"/>
        <v>-</v>
      </c>
      <c r="Q265" s="27">
        <v>0</v>
      </c>
      <c r="R265" s="27">
        <v>0</v>
      </c>
      <c r="S265" s="27">
        <f t="shared" si="115"/>
        <v>0</v>
      </c>
      <c r="T265" s="129" t="str">
        <f t="shared" si="116"/>
        <v>-</v>
      </c>
      <c r="W265" s="30">
        <f t="shared" si="117"/>
        <v>0</v>
      </c>
    </row>
    <row r="266" spans="3:23" ht="16.5" x14ac:dyDescent="0.3">
      <c r="C266" s="17" t="e" vm="275">
        <v>#VALUE!</v>
      </c>
      <c r="E266" s="14" t="str" cm="1">
        <f t="array" ref="E266">_FV(C266,"name")</f>
        <v>WAGES REATION CLUB</v>
      </c>
      <c r="F266" s="19">
        <v>73293.58</v>
      </c>
      <c r="G266" s="19">
        <v>54017.37</v>
      </c>
      <c r="H266" s="19">
        <v>61983.53</v>
      </c>
      <c r="I266" s="19">
        <f t="shared" si="111"/>
        <v>189294.48</v>
      </c>
      <c r="J266" s="19">
        <v>63601.35</v>
      </c>
      <c r="K266" s="19">
        <v>51058.59</v>
      </c>
      <c r="L266" s="19">
        <v>51647.26</v>
      </c>
      <c r="M266" s="19">
        <f t="shared" si="112"/>
        <v>166307.20000000001</v>
      </c>
      <c r="N266" s="19">
        <f t="shared" si="113"/>
        <v>22987.279999999999</v>
      </c>
      <c r="O266" s="127">
        <f t="shared" si="114"/>
        <v>0.13822179677127627</v>
      </c>
      <c r="Q266" s="19">
        <v>116000.9</v>
      </c>
      <c r="R266" s="19">
        <v>102705.85</v>
      </c>
      <c r="S266" s="19">
        <f t="shared" si="115"/>
        <v>13295.049999999988</v>
      </c>
      <c r="T266" s="127">
        <f t="shared" si="116"/>
        <v>0.12944783573671789</v>
      </c>
      <c r="W266" s="30">
        <f t="shared" si="117"/>
        <v>636291.96</v>
      </c>
    </row>
    <row r="267" spans="3:23" ht="16.5" x14ac:dyDescent="0.3">
      <c r="C267" s="17" t="e" vm="276">
        <v>#VALUE!</v>
      </c>
      <c r="E267" s="14" t="str" cm="1">
        <f t="array" ref="E267">_FV(C267,"name")</f>
        <v>HOLIDAY PAY</v>
      </c>
      <c r="F267" s="19">
        <v>4627.8599999999997</v>
      </c>
      <c r="G267" s="19">
        <v>2858.05</v>
      </c>
      <c r="H267" s="19">
        <v>2733.95</v>
      </c>
      <c r="I267" s="19">
        <f t="shared" si="111"/>
        <v>10219.86</v>
      </c>
      <c r="J267" s="19">
        <v>-11896.51</v>
      </c>
      <c r="K267" s="19">
        <v>1033.1600000000001</v>
      </c>
      <c r="L267" s="19">
        <v>6425.37</v>
      </c>
      <c r="M267" s="19">
        <f t="shared" si="112"/>
        <v>-4437.9800000000005</v>
      </c>
      <c r="N267" s="19">
        <f t="shared" si="113"/>
        <v>14657.84</v>
      </c>
      <c r="O267" s="127">
        <f t="shared" si="114"/>
        <v>-3.3028179487063931</v>
      </c>
      <c r="Q267" s="19">
        <v>5592</v>
      </c>
      <c r="R267" s="19">
        <v>7458.53</v>
      </c>
      <c r="S267" s="19">
        <f t="shared" si="115"/>
        <v>-1866.5299999999997</v>
      </c>
      <c r="T267" s="127">
        <f t="shared" si="116"/>
        <v>-0.25025440669944343</v>
      </c>
      <c r="W267" s="30">
        <f t="shared" si="117"/>
        <v>21566.36</v>
      </c>
    </row>
    <row r="268" spans="3:23" ht="16.5" x14ac:dyDescent="0.3">
      <c r="C268" s="17" t="e" vm="277">
        <v>#VALUE!</v>
      </c>
      <c r="E268" s="14" t="str" cm="1">
        <f t="array" ref="E268">_FV(C268,"name")</f>
        <v>PAYROLL TAX</v>
      </c>
      <c r="F268" s="19">
        <v>4000</v>
      </c>
      <c r="G268" s="19">
        <v>5500</v>
      </c>
      <c r="H268" s="19">
        <v>1950</v>
      </c>
      <c r="I268" s="19">
        <f t="shared" si="111"/>
        <v>11450</v>
      </c>
      <c r="J268" s="19">
        <v>1700</v>
      </c>
      <c r="K268" s="19">
        <v>1700</v>
      </c>
      <c r="L268" s="19">
        <v>1700</v>
      </c>
      <c r="M268" s="19">
        <f t="shared" si="112"/>
        <v>5100</v>
      </c>
      <c r="N268" s="19">
        <f t="shared" si="113"/>
        <v>6350</v>
      </c>
      <c r="O268" s="127">
        <f t="shared" si="114"/>
        <v>1.2450980392156863</v>
      </c>
      <c r="Q268" s="19">
        <v>7450</v>
      </c>
      <c r="R268" s="19">
        <v>3400</v>
      </c>
      <c r="S268" s="19">
        <f t="shared" si="115"/>
        <v>4050</v>
      </c>
      <c r="T268" s="127">
        <f t="shared" si="116"/>
        <v>1.1911764705882353</v>
      </c>
      <c r="W268" s="30">
        <f t="shared" si="117"/>
        <v>29350</v>
      </c>
    </row>
    <row r="269" spans="3:23" ht="16.5" hidden="1" x14ac:dyDescent="0.3">
      <c r="C269" s="17" t="e" vm="278">
        <v>#VALUE!</v>
      </c>
      <c r="E269" s="14" t="str" cm="1">
        <f t="array" ref="E269">_FV(C269,"name")</f>
        <v>SUPERANNUATION      ADMIN</v>
      </c>
      <c r="F269" s="19">
        <v>0</v>
      </c>
      <c r="G269" s="19">
        <v>0</v>
      </c>
      <c r="H269" s="19">
        <v>0</v>
      </c>
      <c r="I269" s="19">
        <f t="shared" si="111"/>
        <v>0</v>
      </c>
      <c r="J269" s="19">
        <v>0</v>
      </c>
      <c r="K269" s="19">
        <v>0</v>
      </c>
      <c r="L269" s="19">
        <v>0</v>
      </c>
      <c r="M269" s="19">
        <f t="shared" si="112"/>
        <v>0</v>
      </c>
      <c r="N269" s="19">
        <f t="shared" si="113"/>
        <v>0</v>
      </c>
      <c r="O269" s="127" t="str">
        <f t="shared" si="114"/>
        <v>-</v>
      </c>
      <c r="Q269" s="19">
        <v>0</v>
      </c>
      <c r="R269" s="19">
        <v>0</v>
      </c>
      <c r="S269" s="19">
        <f t="shared" si="115"/>
        <v>0</v>
      </c>
      <c r="T269" s="127" t="str">
        <f t="shared" si="116"/>
        <v>-</v>
      </c>
      <c r="W269" s="30">
        <f t="shared" si="117"/>
        <v>0</v>
      </c>
    </row>
    <row r="270" spans="3:23" ht="16.5" hidden="1" x14ac:dyDescent="0.3">
      <c r="C270" s="17" t="e" vm="279">
        <v>#VALUE!</v>
      </c>
      <c r="E270" s="14" t="str" cm="1">
        <f t="array" ref="E270">_FV(C270,"name")</f>
        <v>STAFF MEALS  NO GST</v>
      </c>
      <c r="F270" s="19">
        <v>0</v>
      </c>
      <c r="G270" s="19">
        <v>0</v>
      </c>
      <c r="H270" s="19">
        <v>0</v>
      </c>
      <c r="I270" s="19">
        <f t="shared" si="111"/>
        <v>0</v>
      </c>
      <c r="J270" s="19">
        <v>0</v>
      </c>
      <c r="K270" s="19">
        <v>0</v>
      </c>
      <c r="L270" s="19">
        <v>0</v>
      </c>
      <c r="M270" s="19">
        <f t="shared" si="112"/>
        <v>0</v>
      </c>
      <c r="N270" s="19">
        <f t="shared" si="113"/>
        <v>0</v>
      </c>
      <c r="O270" s="127" t="str">
        <f t="shared" si="114"/>
        <v>-</v>
      </c>
      <c r="Q270" s="19">
        <v>0</v>
      </c>
      <c r="R270" s="19">
        <v>0</v>
      </c>
      <c r="S270" s="19">
        <f t="shared" si="115"/>
        <v>0</v>
      </c>
      <c r="T270" s="127" t="str">
        <f t="shared" si="116"/>
        <v>-</v>
      </c>
      <c r="W270" s="30">
        <f t="shared" si="117"/>
        <v>0</v>
      </c>
    </row>
    <row r="271" spans="3:23" ht="16.5" hidden="1" x14ac:dyDescent="0.3">
      <c r="C271" s="17" t="e" vm="280">
        <v>#VALUE!</v>
      </c>
      <c r="E271" s="14" t="str" cm="1">
        <f t="array" ref="E271">_FV(C271,"name")</f>
        <v>STAFF EXPENSES  NO GST</v>
      </c>
      <c r="F271" s="19">
        <v>0</v>
      </c>
      <c r="G271" s="19">
        <v>0</v>
      </c>
      <c r="H271" s="19">
        <v>0</v>
      </c>
      <c r="I271" s="19">
        <f t="shared" si="111"/>
        <v>0</v>
      </c>
      <c r="J271" s="19">
        <v>0</v>
      </c>
      <c r="K271" s="19">
        <v>0</v>
      </c>
      <c r="L271" s="19">
        <v>0</v>
      </c>
      <c r="M271" s="19">
        <f t="shared" si="112"/>
        <v>0</v>
      </c>
      <c r="N271" s="19">
        <f t="shared" si="113"/>
        <v>0</v>
      </c>
      <c r="O271" s="127" t="str">
        <f t="shared" si="114"/>
        <v>-</v>
      </c>
      <c r="Q271" s="19">
        <v>0</v>
      </c>
      <c r="R271" s="19">
        <v>0</v>
      </c>
      <c r="S271" s="19">
        <f t="shared" si="115"/>
        <v>0</v>
      </c>
      <c r="T271" s="127" t="str">
        <f t="shared" si="116"/>
        <v>-</v>
      </c>
      <c r="W271" s="30">
        <f t="shared" si="117"/>
        <v>0</v>
      </c>
    </row>
    <row r="272" spans="3:23" ht="16.5" hidden="1" x14ac:dyDescent="0.3">
      <c r="C272" s="17" t="e" vm="281">
        <v>#VALUE!</v>
      </c>
      <c r="E272" s="14" t="str" cm="1">
        <f t="array" ref="E272">_FV(C272,"name")</f>
        <v>STAFF DRINKS (43108003)</v>
      </c>
      <c r="F272" s="19">
        <v>0</v>
      </c>
      <c r="G272" s="19">
        <v>0</v>
      </c>
      <c r="H272" s="19">
        <v>0</v>
      </c>
      <c r="I272" s="19">
        <f t="shared" si="111"/>
        <v>0</v>
      </c>
      <c r="J272" s="19">
        <v>0</v>
      </c>
      <c r="K272" s="19">
        <v>0</v>
      </c>
      <c r="L272" s="19">
        <v>0</v>
      </c>
      <c r="M272" s="19">
        <f t="shared" si="112"/>
        <v>0</v>
      </c>
      <c r="N272" s="19">
        <f t="shared" si="113"/>
        <v>0</v>
      </c>
      <c r="O272" s="127" t="str">
        <f t="shared" si="114"/>
        <v>-</v>
      </c>
      <c r="Q272" s="19">
        <v>0</v>
      </c>
      <c r="R272" s="19">
        <v>0</v>
      </c>
      <c r="S272" s="19">
        <f t="shared" si="115"/>
        <v>0</v>
      </c>
      <c r="T272" s="127" t="str">
        <f t="shared" si="116"/>
        <v>-</v>
      </c>
      <c r="W272" s="30">
        <f t="shared" si="117"/>
        <v>0</v>
      </c>
    </row>
    <row r="273" spans="3:23" ht="16.5" hidden="1" x14ac:dyDescent="0.3">
      <c r="C273" s="17" t="e" vm="282">
        <v>#VALUE!</v>
      </c>
      <c r="E273" s="14" t="str" cm="1">
        <f t="array" ref="E273">_FV(C273,"name")</f>
        <v>GREENS CONTR. GST</v>
      </c>
      <c r="F273" s="19">
        <v>0</v>
      </c>
      <c r="G273" s="19">
        <v>0</v>
      </c>
      <c r="H273" s="19">
        <v>0</v>
      </c>
      <c r="I273" s="19">
        <f t="shared" si="111"/>
        <v>0</v>
      </c>
      <c r="J273" s="19">
        <v>0</v>
      </c>
      <c r="K273" s="19">
        <v>0</v>
      </c>
      <c r="L273" s="19">
        <v>0</v>
      </c>
      <c r="M273" s="19">
        <f t="shared" si="112"/>
        <v>0</v>
      </c>
      <c r="N273" s="19">
        <f t="shared" si="113"/>
        <v>0</v>
      </c>
      <c r="O273" s="127" t="str">
        <f t="shared" si="114"/>
        <v>-</v>
      </c>
      <c r="Q273" s="19">
        <v>0</v>
      </c>
      <c r="R273" s="19">
        <v>0</v>
      </c>
      <c r="S273" s="19">
        <f t="shared" si="115"/>
        <v>0</v>
      </c>
      <c r="T273" s="127" t="str">
        <f t="shared" si="116"/>
        <v>-</v>
      </c>
      <c r="W273" s="30">
        <f t="shared" si="117"/>
        <v>0</v>
      </c>
    </row>
    <row r="274" spans="3:23" ht="16.5" hidden="1" x14ac:dyDescent="0.3">
      <c r="C274" s="17" t="e" vm="283">
        <v>#VALUE!</v>
      </c>
      <c r="E274" s="14" t="str" cm="1">
        <f t="array" ref="E274">_FV(C274,"name")</f>
        <v>SICK PAY</v>
      </c>
      <c r="F274" s="19">
        <v>0</v>
      </c>
      <c r="G274" s="19">
        <v>0</v>
      </c>
      <c r="H274" s="19">
        <v>0</v>
      </c>
      <c r="I274" s="19">
        <f t="shared" si="111"/>
        <v>0</v>
      </c>
      <c r="J274" s="19">
        <v>0</v>
      </c>
      <c r="K274" s="19">
        <v>0</v>
      </c>
      <c r="L274" s="19">
        <v>0</v>
      </c>
      <c r="M274" s="19">
        <f t="shared" si="112"/>
        <v>0</v>
      </c>
      <c r="N274" s="19">
        <f t="shared" si="113"/>
        <v>0</v>
      </c>
      <c r="O274" s="127" t="str">
        <f t="shared" si="114"/>
        <v>-</v>
      </c>
      <c r="Q274" s="19">
        <v>0</v>
      </c>
      <c r="R274" s="19">
        <v>0</v>
      </c>
      <c r="S274" s="19">
        <f t="shared" si="115"/>
        <v>0</v>
      </c>
      <c r="T274" s="127" t="str">
        <f t="shared" si="116"/>
        <v>-</v>
      </c>
      <c r="W274" s="30">
        <f t="shared" si="117"/>
        <v>0</v>
      </c>
    </row>
    <row r="275" spans="3:23" ht="16.5" hidden="1" x14ac:dyDescent="0.3">
      <c r="C275" s="17" t="e" vm="284">
        <v>#VALUE!</v>
      </c>
      <c r="E275" s="14" t="str" cm="1">
        <f t="array" ref="E275">_FV(C275,"name")</f>
        <v>WAGES  CLB O/T PEN</v>
      </c>
      <c r="F275" s="19">
        <v>0</v>
      </c>
      <c r="G275" s="19">
        <v>0</v>
      </c>
      <c r="H275" s="19">
        <v>0</v>
      </c>
      <c r="I275" s="19">
        <f t="shared" si="111"/>
        <v>0</v>
      </c>
      <c r="J275" s="19">
        <v>0</v>
      </c>
      <c r="K275" s="19">
        <v>0</v>
      </c>
      <c r="L275" s="19">
        <v>0</v>
      </c>
      <c r="M275" s="19">
        <f t="shared" si="112"/>
        <v>0</v>
      </c>
      <c r="N275" s="19">
        <f t="shared" si="113"/>
        <v>0</v>
      </c>
      <c r="O275" s="127" t="str">
        <f t="shared" si="114"/>
        <v>-</v>
      </c>
      <c r="Q275" s="19">
        <v>0</v>
      </c>
      <c r="R275" s="19">
        <v>0</v>
      </c>
      <c r="S275" s="19">
        <f t="shared" si="115"/>
        <v>0</v>
      </c>
      <c r="T275" s="127" t="str">
        <f t="shared" si="116"/>
        <v>-</v>
      </c>
      <c r="W275" s="30">
        <f t="shared" si="117"/>
        <v>0</v>
      </c>
    </row>
    <row r="276" spans="3:23" ht="16.5" hidden="1" x14ac:dyDescent="0.3">
      <c r="C276" s="17" t="e" vm="285">
        <v>#VALUE!</v>
      </c>
      <c r="E276" s="14" t="str" cm="1">
        <f t="array" ref="E276">_FV(C276,"name")</f>
        <v>CONTRACT WAGES</v>
      </c>
      <c r="F276" s="19">
        <v>0</v>
      </c>
      <c r="G276" s="19">
        <v>0</v>
      </c>
      <c r="H276" s="19">
        <v>0</v>
      </c>
      <c r="I276" s="19">
        <f t="shared" si="111"/>
        <v>0</v>
      </c>
      <c r="J276" s="19">
        <v>0</v>
      </c>
      <c r="K276" s="19">
        <v>0</v>
      </c>
      <c r="L276" s="19">
        <v>0</v>
      </c>
      <c r="M276" s="19">
        <f t="shared" si="112"/>
        <v>0</v>
      </c>
      <c r="N276" s="19">
        <f t="shared" si="113"/>
        <v>0</v>
      </c>
      <c r="O276" s="127" t="str">
        <f t="shared" si="114"/>
        <v>-</v>
      </c>
      <c r="Q276" s="19">
        <v>0</v>
      </c>
      <c r="R276" s="19">
        <v>0</v>
      </c>
      <c r="S276" s="19">
        <f t="shared" si="115"/>
        <v>0</v>
      </c>
      <c r="T276" s="127" t="str">
        <f t="shared" si="116"/>
        <v>-</v>
      </c>
      <c r="W276" s="30">
        <f t="shared" si="117"/>
        <v>0</v>
      </c>
    </row>
    <row r="277" spans="3:23" ht="16.5" hidden="1" x14ac:dyDescent="0.3">
      <c r="C277" s="17" t="e" vm="286">
        <v>#VALUE!</v>
      </c>
      <c r="E277" s="14" t="str" cm="1">
        <f t="array" ref="E277">_FV(C277,"name")</f>
        <v>PAY &amp; EMPLOY TAXES  ADMIN</v>
      </c>
      <c r="F277" s="19">
        <v>0</v>
      </c>
      <c r="G277" s="19">
        <v>0</v>
      </c>
      <c r="H277" s="19">
        <v>0</v>
      </c>
      <c r="I277" s="19">
        <f t="shared" si="111"/>
        <v>0</v>
      </c>
      <c r="J277" s="19">
        <v>0</v>
      </c>
      <c r="K277" s="19">
        <v>0</v>
      </c>
      <c r="L277" s="19">
        <v>0</v>
      </c>
      <c r="M277" s="19">
        <f t="shared" si="112"/>
        <v>0</v>
      </c>
      <c r="N277" s="19">
        <f t="shared" si="113"/>
        <v>0</v>
      </c>
      <c r="O277" s="127" t="str">
        <f t="shared" si="114"/>
        <v>-</v>
      </c>
      <c r="Q277" s="19">
        <v>0</v>
      </c>
      <c r="R277" s="19">
        <v>0</v>
      </c>
      <c r="S277" s="19">
        <f t="shared" si="115"/>
        <v>0</v>
      </c>
      <c r="T277" s="127" t="str">
        <f t="shared" si="116"/>
        <v>-</v>
      </c>
      <c r="W277" s="30">
        <f t="shared" si="117"/>
        <v>0</v>
      </c>
    </row>
    <row r="278" spans="3:23" ht="16.5" hidden="1" x14ac:dyDescent="0.3">
      <c r="C278" s="17" t="e" vm="287">
        <v>#VALUE!</v>
      </c>
      <c r="E278" s="14" t="str" cm="1">
        <f t="array" ref="E278">_FV(C278,"name")</f>
        <v>SICK PAY            ADMIN</v>
      </c>
      <c r="F278" s="19">
        <v>0</v>
      </c>
      <c r="G278" s="19">
        <v>0</v>
      </c>
      <c r="H278" s="19">
        <v>0</v>
      </c>
      <c r="I278" s="19">
        <f t="shared" si="111"/>
        <v>0</v>
      </c>
      <c r="J278" s="19">
        <v>0</v>
      </c>
      <c r="K278" s="19">
        <v>0</v>
      </c>
      <c r="L278" s="19">
        <v>0</v>
      </c>
      <c r="M278" s="19">
        <f t="shared" si="112"/>
        <v>0</v>
      </c>
      <c r="N278" s="19">
        <f t="shared" si="113"/>
        <v>0</v>
      </c>
      <c r="O278" s="127" t="str">
        <f t="shared" si="114"/>
        <v>-</v>
      </c>
      <c r="Q278" s="19">
        <v>0</v>
      </c>
      <c r="R278" s="19">
        <v>0</v>
      </c>
      <c r="S278" s="19">
        <f t="shared" si="115"/>
        <v>0</v>
      </c>
      <c r="T278" s="127" t="str">
        <f t="shared" si="116"/>
        <v>-</v>
      </c>
      <c r="W278" s="30">
        <f t="shared" si="117"/>
        <v>0</v>
      </c>
    </row>
    <row r="279" spans="3:23" ht="16.5" hidden="1" x14ac:dyDescent="0.3">
      <c r="C279" s="17" t="e" vm="288">
        <v>#VALUE!</v>
      </c>
      <c r="E279" s="14" t="str" cm="1">
        <f t="array" ref="E279">_FV(C279,"name")</f>
        <v>HOLIDAY PAY         ADMIN</v>
      </c>
      <c r="F279" s="19">
        <v>0</v>
      </c>
      <c r="G279" s="19">
        <v>0</v>
      </c>
      <c r="H279" s="19">
        <v>0</v>
      </c>
      <c r="I279" s="19">
        <f t="shared" si="111"/>
        <v>0</v>
      </c>
      <c r="J279" s="19">
        <v>0</v>
      </c>
      <c r="K279" s="19">
        <v>0</v>
      </c>
      <c r="L279" s="19">
        <v>0</v>
      </c>
      <c r="M279" s="19">
        <f t="shared" si="112"/>
        <v>0</v>
      </c>
      <c r="N279" s="19">
        <f t="shared" si="113"/>
        <v>0</v>
      </c>
      <c r="O279" s="127" t="str">
        <f t="shared" si="114"/>
        <v>-</v>
      </c>
      <c r="Q279" s="19">
        <v>0</v>
      </c>
      <c r="R279" s="19">
        <v>0</v>
      </c>
      <c r="S279" s="19">
        <f t="shared" si="115"/>
        <v>0</v>
      </c>
      <c r="T279" s="127" t="str">
        <f t="shared" si="116"/>
        <v>-</v>
      </c>
      <c r="W279" s="30">
        <f t="shared" si="117"/>
        <v>0</v>
      </c>
    </row>
    <row r="280" spans="3:23" ht="16.5" hidden="1" x14ac:dyDescent="0.3">
      <c r="C280" s="17" t="e" vm="289">
        <v>#VALUE!</v>
      </c>
      <c r="E280" s="14" t="str" cm="1">
        <f t="array" ref="E280">_FV(C280,"name")</f>
        <v>WAGES               ADMIN</v>
      </c>
      <c r="F280" s="19">
        <v>0</v>
      </c>
      <c r="G280" s="19">
        <v>0</v>
      </c>
      <c r="H280" s="19">
        <v>0</v>
      </c>
      <c r="I280" s="19">
        <f t="shared" si="111"/>
        <v>0</v>
      </c>
      <c r="J280" s="19">
        <v>0</v>
      </c>
      <c r="K280" s="19">
        <v>0</v>
      </c>
      <c r="L280" s="19">
        <v>0</v>
      </c>
      <c r="M280" s="19">
        <f t="shared" si="112"/>
        <v>0</v>
      </c>
      <c r="N280" s="19">
        <f t="shared" ref="N280:N311" si="118">I280-M280</f>
        <v>0</v>
      </c>
      <c r="O280" s="127" t="str">
        <f t="shared" ref="O280:O311" si="119">IFERROR(N280/M280,"-")</f>
        <v>-</v>
      </c>
      <c r="Q280" s="19">
        <v>0</v>
      </c>
      <c r="R280" s="19">
        <v>0</v>
      </c>
      <c r="S280" s="19">
        <f t="shared" si="115"/>
        <v>0</v>
      </c>
      <c r="T280" s="127" t="str">
        <f t="shared" si="116"/>
        <v>-</v>
      </c>
      <c r="W280" s="30">
        <f t="shared" si="117"/>
        <v>0</v>
      </c>
    </row>
    <row r="281" spans="3:23" ht="16.5" hidden="1" x14ac:dyDescent="0.3">
      <c r="C281" s="17" t="e" vm="290">
        <v>#VALUE!</v>
      </c>
      <c r="E281" s="14" t="str" cm="1">
        <f t="array" ref="E281">_FV(C281,"name")</f>
        <v>WAGES O/T PENALTY   ADMIN</v>
      </c>
      <c r="F281" s="19">
        <v>0</v>
      </c>
      <c r="G281" s="19">
        <v>0</v>
      </c>
      <c r="H281" s="19">
        <v>0</v>
      </c>
      <c r="I281" s="19">
        <f t="shared" si="111"/>
        <v>0</v>
      </c>
      <c r="J281" s="19">
        <v>0</v>
      </c>
      <c r="K281" s="19">
        <v>0</v>
      </c>
      <c r="L281" s="19">
        <v>0</v>
      </c>
      <c r="M281" s="19">
        <f t="shared" si="112"/>
        <v>0</v>
      </c>
      <c r="N281" s="19">
        <f t="shared" si="118"/>
        <v>0</v>
      </c>
      <c r="O281" s="127" t="str">
        <f t="shared" si="119"/>
        <v>-</v>
      </c>
      <c r="Q281" s="19">
        <v>0</v>
      </c>
      <c r="R281" s="19">
        <v>0</v>
      </c>
      <c r="S281" s="19">
        <f t="shared" si="115"/>
        <v>0</v>
      </c>
      <c r="T281" s="127" t="str">
        <f t="shared" si="116"/>
        <v>-</v>
      </c>
      <c r="W281" s="30">
        <f t="shared" si="117"/>
        <v>0</v>
      </c>
    </row>
    <row r="282" spans="3:23" ht="16.5" hidden="1" x14ac:dyDescent="0.3">
      <c r="C282" s="17" t="e" vm="291">
        <v>#VALUE!</v>
      </c>
      <c r="E282" s="14" t="str" cm="1">
        <f t="array" ref="E282">_FV(C282,"name")</f>
        <v>PAYROLL TAX        GREENS</v>
      </c>
      <c r="F282" s="19">
        <v>0</v>
      </c>
      <c r="G282" s="19">
        <v>0</v>
      </c>
      <c r="H282" s="19">
        <v>0</v>
      </c>
      <c r="I282" s="19">
        <f t="shared" si="111"/>
        <v>0</v>
      </c>
      <c r="J282" s="19">
        <v>0</v>
      </c>
      <c r="K282" s="19">
        <v>0</v>
      </c>
      <c r="L282" s="19">
        <v>0</v>
      </c>
      <c r="M282" s="19">
        <f t="shared" si="112"/>
        <v>0</v>
      </c>
      <c r="N282" s="19">
        <f t="shared" si="118"/>
        <v>0</v>
      </c>
      <c r="O282" s="127" t="str">
        <f t="shared" si="119"/>
        <v>-</v>
      </c>
      <c r="Q282" s="19">
        <v>0</v>
      </c>
      <c r="R282" s="19">
        <v>0</v>
      </c>
      <c r="S282" s="19">
        <f t="shared" si="115"/>
        <v>0</v>
      </c>
      <c r="T282" s="127" t="str">
        <f t="shared" si="116"/>
        <v>-</v>
      </c>
      <c r="W282" s="30">
        <f t="shared" si="117"/>
        <v>0</v>
      </c>
    </row>
    <row r="283" spans="3:23" ht="16.5" hidden="1" x14ac:dyDescent="0.3">
      <c r="C283" s="17" t="e" vm="292">
        <v>#VALUE!</v>
      </c>
      <c r="E283" s="14" t="str" cm="1">
        <f t="array" ref="E283">_FV(C283,"name")</f>
        <v>PAYROLL TAX PS GREENS</v>
      </c>
      <c r="F283" s="19">
        <v>0</v>
      </c>
      <c r="G283" s="19">
        <v>0</v>
      </c>
      <c r="H283" s="19">
        <v>0</v>
      </c>
      <c r="I283" s="19">
        <f t="shared" si="111"/>
        <v>0</v>
      </c>
      <c r="J283" s="19">
        <v>0</v>
      </c>
      <c r="K283" s="19">
        <v>0</v>
      </c>
      <c r="L283" s="19">
        <v>0</v>
      </c>
      <c r="M283" s="19">
        <f t="shared" si="112"/>
        <v>0</v>
      </c>
      <c r="N283" s="19">
        <f t="shared" si="118"/>
        <v>0</v>
      </c>
      <c r="O283" s="127" t="str">
        <f t="shared" si="119"/>
        <v>-</v>
      </c>
      <c r="Q283" s="19">
        <v>0</v>
      </c>
      <c r="R283" s="19">
        <v>0</v>
      </c>
      <c r="S283" s="19">
        <f t="shared" si="115"/>
        <v>0</v>
      </c>
      <c r="T283" s="127" t="str">
        <f t="shared" si="116"/>
        <v>-</v>
      </c>
      <c r="W283" s="30">
        <f t="shared" si="117"/>
        <v>0</v>
      </c>
    </row>
    <row r="284" spans="3:23" ht="16.5" hidden="1" x14ac:dyDescent="0.3">
      <c r="C284" s="17" t="e" vm="293">
        <v>#VALUE!</v>
      </c>
      <c r="E284" s="14" t="str" cm="1">
        <f t="array" ref="E284">_FV(C284,"name")</f>
        <v>PAYROLL TAX CATERING</v>
      </c>
      <c r="F284" s="19">
        <v>0</v>
      </c>
      <c r="G284" s="19">
        <v>0</v>
      </c>
      <c r="H284" s="19">
        <v>0</v>
      </c>
      <c r="I284" s="19">
        <f t="shared" si="111"/>
        <v>0</v>
      </c>
      <c r="J284" s="19">
        <v>0</v>
      </c>
      <c r="K284" s="19">
        <v>0</v>
      </c>
      <c r="L284" s="19">
        <v>0</v>
      </c>
      <c r="M284" s="19">
        <f t="shared" si="112"/>
        <v>0</v>
      </c>
      <c r="N284" s="19">
        <f t="shared" si="118"/>
        <v>0</v>
      </c>
      <c r="O284" s="127" t="str">
        <f t="shared" si="119"/>
        <v>-</v>
      </c>
      <c r="Q284" s="19">
        <v>0</v>
      </c>
      <c r="R284" s="19">
        <v>0</v>
      </c>
      <c r="S284" s="19">
        <f t="shared" si="115"/>
        <v>0</v>
      </c>
      <c r="T284" s="127" t="str">
        <f t="shared" si="116"/>
        <v>-</v>
      </c>
      <c r="W284" s="30">
        <f t="shared" si="117"/>
        <v>0</v>
      </c>
    </row>
    <row r="285" spans="3:23" ht="16.5" hidden="1" x14ac:dyDescent="0.3">
      <c r="C285" s="17" t="e" vm="294">
        <v>#VALUE!</v>
      </c>
      <c r="E285" s="14" t="str" cm="1">
        <f t="array" ref="E285">_FV(C285,"name")</f>
        <v>PAYROLL TAX P.MACH</v>
      </c>
      <c r="F285" s="19">
        <v>0</v>
      </c>
      <c r="G285" s="19">
        <v>0</v>
      </c>
      <c r="H285" s="19">
        <v>0</v>
      </c>
      <c r="I285" s="19">
        <f t="shared" si="111"/>
        <v>0</v>
      </c>
      <c r="J285" s="19">
        <v>0</v>
      </c>
      <c r="K285" s="19">
        <v>0</v>
      </c>
      <c r="L285" s="19">
        <v>0</v>
      </c>
      <c r="M285" s="19">
        <f t="shared" si="112"/>
        <v>0</v>
      </c>
      <c r="N285" s="19">
        <f t="shared" si="118"/>
        <v>0</v>
      </c>
      <c r="O285" s="127" t="str">
        <f t="shared" si="119"/>
        <v>-</v>
      </c>
      <c r="Q285" s="19">
        <v>0</v>
      </c>
      <c r="R285" s="19">
        <v>0</v>
      </c>
      <c r="S285" s="19">
        <f t="shared" si="115"/>
        <v>0</v>
      </c>
      <c r="T285" s="127" t="str">
        <f t="shared" si="116"/>
        <v>-</v>
      </c>
      <c r="W285" s="30">
        <f t="shared" si="117"/>
        <v>0</v>
      </c>
    </row>
    <row r="286" spans="3:23" ht="16.5" hidden="1" x14ac:dyDescent="0.3">
      <c r="C286" s="17" t="e" vm="295">
        <v>#VALUE!</v>
      </c>
      <c r="E286" s="14" t="str" cm="1">
        <f t="array" ref="E286">_FV(C286,"name")</f>
        <v>PAYROLL TAX       TAB</v>
      </c>
      <c r="F286" s="19">
        <v>0</v>
      </c>
      <c r="G286" s="19">
        <v>0</v>
      </c>
      <c r="H286" s="19">
        <v>0</v>
      </c>
      <c r="I286" s="19">
        <f t="shared" si="111"/>
        <v>0</v>
      </c>
      <c r="J286" s="19">
        <v>0</v>
      </c>
      <c r="K286" s="19">
        <v>0</v>
      </c>
      <c r="L286" s="19">
        <v>0</v>
      </c>
      <c r="M286" s="19">
        <f t="shared" si="112"/>
        <v>0</v>
      </c>
      <c r="N286" s="19">
        <f t="shared" si="118"/>
        <v>0</v>
      </c>
      <c r="O286" s="127" t="str">
        <f t="shared" si="119"/>
        <v>-</v>
      </c>
      <c r="Q286" s="19">
        <v>0</v>
      </c>
      <c r="R286" s="19">
        <v>0</v>
      </c>
      <c r="S286" s="19">
        <f t="shared" si="115"/>
        <v>0</v>
      </c>
      <c r="T286" s="127" t="str">
        <f t="shared" si="116"/>
        <v>-</v>
      </c>
      <c r="W286" s="30">
        <f t="shared" si="117"/>
        <v>0</v>
      </c>
    </row>
    <row r="287" spans="3:23" ht="16.5" hidden="1" x14ac:dyDescent="0.3">
      <c r="C287" s="17" t="e" vm="296">
        <v>#VALUE!</v>
      </c>
      <c r="E287" s="14" t="str" cm="1">
        <f t="array" ref="E287">_FV(C287,"name")</f>
        <v>PAYROLL TAX BAR</v>
      </c>
      <c r="F287" s="19">
        <v>0</v>
      </c>
      <c r="G287" s="19">
        <v>0</v>
      </c>
      <c r="H287" s="19">
        <v>0</v>
      </c>
      <c r="I287" s="19">
        <f t="shared" si="111"/>
        <v>0</v>
      </c>
      <c r="J287" s="19">
        <v>0</v>
      </c>
      <c r="K287" s="19">
        <v>0</v>
      </c>
      <c r="L287" s="19">
        <v>0</v>
      </c>
      <c r="M287" s="19">
        <f t="shared" si="112"/>
        <v>0</v>
      </c>
      <c r="N287" s="19">
        <f t="shared" si="118"/>
        <v>0</v>
      </c>
      <c r="O287" s="127" t="str">
        <f t="shared" si="119"/>
        <v>-</v>
      </c>
      <c r="Q287" s="19">
        <v>0</v>
      </c>
      <c r="R287" s="19">
        <v>0</v>
      </c>
      <c r="S287" s="19">
        <f t="shared" si="115"/>
        <v>0</v>
      </c>
      <c r="T287" s="127" t="str">
        <f t="shared" si="116"/>
        <v>-</v>
      </c>
      <c r="W287" s="30">
        <f t="shared" si="117"/>
        <v>0</v>
      </c>
    </row>
    <row r="288" spans="3:23" ht="16.5" hidden="1" x14ac:dyDescent="0.3">
      <c r="C288" s="17" t="e" vm="297">
        <v>#VALUE!</v>
      </c>
      <c r="E288" s="14" t="str" cm="1">
        <f t="array" ref="E288">_FV(C288,"name")</f>
        <v>PAYROLL TAX KENO</v>
      </c>
      <c r="F288" s="19">
        <v>0</v>
      </c>
      <c r="G288" s="19">
        <v>0</v>
      </c>
      <c r="H288" s="19">
        <v>0</v>
      </c>
      <c r="I288" s="19">
        <f t="shared" si="111"/>
        <v>0</v>
      </c>
      <c r="J288" s="19">
        <v>0</v>
      </c>
      <c r="K288" s="19">
        <v>0</v>
      </c>
      <c r="L288" s="19">
        <v>0</v>
      </c>
      <c r="M288" s="19">
        <f t="shared" si="112"/>
        <v>0</v>
      </c>
      <c r="N288" s="19">
        <f t="shared" si="118"/>
        <v>0</v>
      </c>
      <c r="O288" s="127" t="str">
        <f t="shared" si="119"/>
        <v>-</v>
      </c>
      <c r="Q288" s="19">
        <v>0</v>
      </c>
      <c r="R288" s="19">
        <v>0</v>
      </c>
      <c r="S288" s="19">
        <f t="shared" si="115"/>
        <v>0</v>
      </c>
      <c r="T288" s="127" t="str">
        <f t="shared" si="116"/>
        <v>-</v>
      </c>
      <c r="W288" s="30">
        <f t="shared" si="117"/>
        <v>0</v>
      </c>
    </row>
    <row r="289" spans="3:23" ht="15.75" hidden="1" x14ac:dyDescent="0.3">
      <c r="C289" s="17" t="e" vm="298">
        <v>#VALUE!</v>
      </c>
      <c r="E289" s="26" t="str" cm="1">
        <f t="array" ref="E289">_FV(C289,"name")</f>
        <v>PAYROLL TAX</v>
      </c>
      <c r="F289" s="27">
        <v>0</v>
      </c>
      <c r="G289" s="27">
        <v>0</v>
      </c>
      <c r="H289" s="27">
        <v>0</v>
      </c>
      <c r="I289" s="19">
        <f t="shared" si="111"/>
        <v>0</v>
      </c>
      <c r="J289" s="27">
        <v>0</v>
      </c>
      <c r="K289" s="27">
        <v>0</v>
      </c>
      <c r="L289" s="27">
        <v>0</v>
      </c>
      <c r="M289" s="19">
        <f t="shared" si="112"/>
        <v>0</v>
      </c>
      <c r="N289" s="27">
        <f t="shared" si="118"/>
        <v>0</v>
      </c>
      <c r="O289" s="129" t="str">
        <f t="shared" si="119"/>
        <v>-</v>
      </c>
      <c r="Q289" s="27">
        <v>0</v>
      </c>
      <c r="R289" s="27">
        <v>0</v>
      </c>
      <c r="S289" s="27">
        <f t="shared" si="115"/>
        <v>0</v>
      </c>
      <c r="T289" s="129" t="str">
        <f t="shared" si="116"/>
        <v>-</v>
      </c>
      <c r="W289" s="30">
        <f t="shared" si="117"/>
        <v>0</v>
      </c>
    </row>
    <row r="290" spans="3:23" ht="15.75" x14ac:dyDescent="0.3">
      <c r="C290" s="17" t="e" vm="299">
        <v>#VALUE!</v>
      </c>
      <c r="E290" s="26" t="str" cm="1">
        <f t="array" ref="E290">_FV(C290,"name")</f>
        <v>PAYROLL COSTS ADMIN</v>
      </c>
      <c r="F290" s="27">
        <v>81921.440000000002</v>
      </c>
      <c r="G290" s="27">
        <v>62375.42</v>
      </c>
      <c r="H290" s="27">
        <v>66667.48</v>
      </c>
      <c r="I290" s="27">
        <f t="shared" si="111"/>
        <v>210964.33999999997</v>
      </c>
      <c r="J290" s="27">
        <v>53404.84</v>
      </c>
      <c r="K290" s="27">
        <v>53791.75</v>
      </c>
      <c r="L290" s="27">
        <v>59772.63</v>
      </c>
      <c r="M290" s="27">
        <f t="shared" si="112"/>
        <v>166969.22</v>
      </c>
      <c r="N290" s="27">
        <f t="shared" si="118"/>
        <v>43995.119999999966</v>
      </c>
      <c r="O290" s="129">
        <f t="shared" si="119"/>
        <v>0.26349239698191057</v>
      </c>
      <c r="Q290" s="27">
        <v>129042.9</v>
      </c>
      <c r="R290" s="27">
        <v>113564.38</v>
      </c>
      <c r="S290" s="27">
        <f t="shared" si="115"/>
        <v>15478.51999999999</v>
      </c>
      <c r="T290" s="129">
        <f t="shared" si="116"/>
        <v>0.13629731435155978</v>
      </c>
      <c r="W290" s="30">
        <f t="shared" si="117"/>
        <v>687208.32</v>
      </c>
    </row>
    <row r="291" spans="3:23" ht="16.5" x14ac:dyDescent="0.3">
      <c r="C291" s="17" t="e" vm="300">
        <v>#VALUE!</v>
      </c>
      <c r="E291" s="14" t="str" cm="1">
        <f t="array" ref="E291">_FV(C291,"name")</f>
        <v>SUPERANNUATION</v>
      </c>
      <c r="F291" s="19">
        <v>9727.5499999999993</v>
      </c>
      <c r="G291" s="19">
        <v>6943.39</v>
      </c>
      <c r="H291" s="19">
        <v>9478.7800000000007</v>
      </c>
      <c r="I291" s="19">
        <f t="shared" si="111"/>
        <v>26149.72</v>
      </c>
      <c r="J291" s="19">
        <v>6670.59</v>
      </c>
      <c r="K291" s="19">
        <v>5489.36</v>
      </c>
      <c r="L291" s="19">
        <v>5590.44</v>
      </c>
      <c r="M291" s="19">
        <f t="shared" si="112"/>
        <v>17750.39</v>
      </c>
      <c r="N291" s="19">
        <f t="shared" si="118"/>
        <v>8399.3300000000017</v>
      </c>
      <c r="O291" s="127">
        <f t="shared" si="119"/>
        <v>0.47319129326172565</v>
      </c>
      <c r="Q291" s="19">
        <v>16422.169999999998</v>
      </c>
      <c r="R291" s="19">
        <v>11079.8</v>
      </c>
      <c r="S291" s="19">
        <f t="shared" ref="S291:S303" si="120">Q291-R291</f>
        <v>5342.369999999999</v>
      </c>
      <c r="T291" s="127">
        <f t="shared" si="116"/>
        <v>0.48217206086752462</v>
      </c>
      <c r="W291" s="30">
        <f t="shared" ref="W291:W303" si="121">SUM(H291:L291)+SUM(Q291:R291)</f>
        <v>80880.86</v>
      </c>
    </row>
    <row r="292" spans="3:23" ht="16.5" x14ac:dyDescent="0.3">
      <c r="C292" s="17" t="e" vm="301">
        <v>#VALUE!</v>
      </c>
      <c r="E292" s="14" t="str" cm="1">
        <f t="array" ref="E292">_FV(C292,"name")</f>
        <v>STAFF MEALS SUPER.</v>
      </c>
      <c r="F292" s="19">
        <v>1075.42</v>
      </c>
      <c r="G292" s="19">
        <v>889.6</v>
      </c>
      <c r="H292" s="19">
        <v>1013.7</v>
      </c>
      <c r="I292" s="19">
        <f t="shared" si="111"/>
        <v>2978.7200000000003</v>
      </c>
      <c r="J292" s="19">
        <v>1231.9000000000001</v>
      </c>
      <c r="K292" s="19">
        <v>1494.49</v>
      </c>
      <c r="L292" s="19">
        <v>2528.6</v>
      </c>
      <c r="M292" s="19">
        <f t="shared" si="112"/>
        <v>5254.99</v>
      </c>
      <c r="N292" s="19">
        <f t="shared" si="118"/>
        <v>-2276.2699999999995</v>
      </c>
      <c r="O292" s="127">
        <f t="shared" si="119"/>
        <v>-0.43316352647673917</v>
      </c>
      <c r="Q292" s="19">
        <v>1903.3</v>
      </c>
      <c r="R292" s="19">
        <v>4023.09</v>
      </c>
      <c r="S292" s="19">
        <f t="shared" si="120"/>
        <v>-2119.79</v>
      </c>
      <c r="T292" s="127">
        <f t="shared" si="116"/>
        <v>-0.52690593548739895</v>
      </c>
      <c r="W292" s="30">
        <f t="shared" si="121"/>
        <v>15173.8</v>
      </c>
    </row>
    <row r="293" spans="3:23" ht="16.5" x14ac:dyDescent="0.3">
      <c r="C293" s="17" t="e" vm="302">
        <v>#VALUE!</v>
      </c>
      <c r="E293" s="14" t="str" cm="1">
        <f t="array" ref="E293">_FV(C293,"name")</f>
        <v>STAFF EXPENSES</v>
      </c>
      <c r="F293" s="19">
        <v>9.15</v>
      </c>
      <c r="G293" s="19">
        <v>53.6</v>
      </c>
      <c r="H293" s="19">
        <v>0</v>
      </c>
      <c r="I293" s="19">
        <f t="shared" si="111"/>
        <v>62.75</v>
      </c>
      <c r="J293" s="19">
        <v>952.79</v>
      </c>
      <c r="K293" s="19">
        <v>2331</v>
      </c>
      <c r="L293" s="19">
        <v>547.5</v>
      </c>
      <c r="M293" s="19">
        <f t="shared" si="112"/>
        <v>3831.29</v>
      </c>
      <c r="N293" s="19">
        <f t="shared" si="118"/>
        <v>-3768.54</v>
      </c>
      <c r="O293" s="127">
        <f t="shared" si="119"/>
        <v>-0.9836217044389749</v>
      </c>
      <c r="Q293" s="19">
        <v>53.6</v>
      </c>
      <c r="R293" s="19">
        <v>2878.5</v>
      </c>
      <c r="S293" s="19">
        <f t="shared" si="120"/>
        <v>-2824.9</v>
      </c>
      <c r="T293" s="127">
        <f t="shared" si="116"/>
        <v>-0.98137919055063405</v>
      </c>
      <c r="W293" s="30">
        <f t="shared" si="121"/>
        <v>6826.1399999999994</v>
      </c>
    </row>
    <row r="294" spans="3:23" ht="16.5" x14ac:dyDescent="0.3">
      <c r="C294" s="17" t="e" vm="303">
        <v>#VALUE!</v>
      </c>
      <c r="E294" s="14" t="str" cm="1">
        <f t="array" ref="E294">_FV(C294,"name")</f>
        <v>LONG S L - CURRENT  ADMIN</v>
      </c>
      <c r="F294" s="19">
        <v>-3331.91</v>
      </c>
      <c r="G294" s="19">
        <v>829.27</v>
      </c>
      <c r="H294" s="19">
        <v>978.91</v>
      </c>
      <c r="I294" s="19">
        <f t="shared" si="111"/>
        <v>-1523.73</v>
      </c>
      <c r="J294" s="19">
        <v>8946.3700000000008</v>
      </c>
      <c r="K294" s="19">
        <v>0</v>
      </c>
      <c r="L294" s="19">
        <v>0</v>
      </c>
      <c r="M294" s="19">
        <f t="shared" si="112"/>
        <v>8946.3700000000008</v>
      </c>
      <c r="N294" s="19">
        <f t="shared" si="118"/>
        <v>-10470.1</v>
      </c>
      <c r="O294" s="127">
        <f t="shared" si="119"/>
        <v>-1.1703182408060475</v>
      </c>
      <c r="Q294" s="19">
        <v>1808.18</v>
      </c>
      <c r="R294" s="19">
        <v>0</v>
      </c>
      <c r="S294" s="19">
        <f t="shared" si="120"/>
        <v>1808.18</v>
      </c>
      <c r="T294" s="127" t="str">
        <f t="shared" si="116"/>
        <v>-</v>
      </c>
      <c r="W294" s="30">
        <f t="shared" si="121"/>
        <v>10209.730000000001</v>
      </c>
    </row>
    <row r="295" spans="3:23" ht="16.5" x14ac:dyDescent="0.3">
      <c r="C295" s="17" t="e" vm="304">
        <v>#VALUE!</v>
      </c>
      <c r="E295" s="14" t="str" cm="1">
        <f t="array" ref="E295">_FV(C295,"name")</f>
        <v>STAFF MEALS ADMIN MGT</v>
      </c>
      <c r="F295" s="19">
        <v>344.85</v>
      </c>
      <c r="G295" s="19">
        <v>388.97</v>
      </c>
      <c r="H295" s="19">
        <v>210.25</v>
      </c>
      <c r="I295" s="19">
        <f t="shared" si="111"/>
        <v>944.07</v>
      </c>
      <c r="J295" s="19">
        <v>554.79</v>
      </c>
      <c r="K295" s="19">
        <v>256.10000000000002</v>
      </c>
      <c r="L295" s="19">
        <v>624.5</v>
      </c>
      <c r="M295" s="19">
        <f t="shared" si="112"/>
        <v>1435.3899999999999</v>
      </c>
      <c r="N295" s="19">
        <f t="shared" si="118"/>
        <v>-491.31999999999982</v>
      </c>
      <c r="O295" s="127">
        <f t="shared" si="119"/>
        <v>-0.34229024864322577</v>
      </c>
      <c r="Q295" s="19">
        <v>599.22</v>
      </c>
      <c r="R295" s="19">
        <v>880.6</v>
      </c>
      <c r="S295" s="19">
        <f t="shared" si="120"/>
        <v>-281.38</v>
      </c>
      <c r="T295" s="127">
        <f t="shared" si="116"/>
        <v>-0.31953213717919599</v>
      </c>
      <c r="W295" s="30">
        <f t="shared" si="121"/>
        <v>4069.53</v>
      </c>
    </row>
    <row r="296" spans="3:23" ht="16.5" x14ac:dyDescent="0.3">
      <c r="C296" s="17" t="e" vm="305">
        <v>#VALUE!</v>
      </c>
      <c r="E296" s="14" t="str" cm="1">
        <f t="array" ref="E296">_FV(C296,"name")</f>
        <v>STAFF TRAINING ADMIN</v>
      </c>
      <c r="F296" s="19">
        <v>0</v>
      </c>
      <c r="G296" s="19">
        <v>0</v>
      </c>
      <c r="H296" s="19">
        <v>0</v>
      </c>
      <c r="I296" s="19">
        <f t="shared" si="111"/>
        <v>0</v>
      </c>
      <c r="J296" s="19">
        <v>952.88</v>
      </c>
      <c r="K296" s="19">
        <v>1050</v>
      </c>
      <c r="L296" s="19">
        <v>-181.82</v>
      </c>
      <c r="M296" s="19">
        <f t="shared" si="112"/>
        <v>1821.0600000000002</v>
      </c>
      <c r="N296" s="19">
        <f t="shared" si="118"/>
        <v>-1821.0600000000002</v>
      </c>
      <c r="O296" s="127">
        <f t="shared" si="119"/>
        <v>-1</v>
      </c>
      <c r="Q296" s="19">
        <v>0</v>
      </c>
      <c r="R296" s="19">
        <v>868.18</v>
      </c>
      <c r="S296" s="19">
        <f t="shared" si="120"/>
        <v>-868.18</v>
      </c>
      <c r="T296" s="127">
        <f t="shared" si="116"/>
        <v>-1</v>
      </c>
      <c r="W296" s="30">
        <f t="shared" si="121"/>
        <v>2689.2400000000002</v>
      </c>
    </row>
    <row r="297" spans="3:23" ht="16.5" hidden="1" x14ac:dyDescent="0.3">
      <c r="C297" s="17" t="e" vm="306">
        <v>#VALUE!</v>
      </c>
      <c r="E297" s="14" t="str" cm="1">
        <f t="array" ref="E297">_FV(C297,"name")</f>
        <v>STAFF TRAINING GEN.</v>
      </c>
      <c r="F297" s="19">
        <v>0</v>
      </c>
      <c r="G297" s="19">
        <v>0</v>
      </c>
      <c r="H297" s="19">
        <v>0</v>
      </c>
      <c r="I297" s="19">
        <f t="shared" si="111"/>
        <v>0</v>
      </c>
      <c r="J297" s="19">
        <v>0</v>
      </c>
      <c r="K297" s="19">
        <v>0</v>
      </c>
      <c r="L297" s="19">
        <v>0</v>
      </c>
      <c r="M297" s="19">
        <f t="shared" si="112"/>
        <v>0</v>
      </c>
      <c r="N297" s="19">
        <f t="shared" si="118"/>
        <v>0</v>
      </c>
      <c r="O297" s="127" t="str">
        <f t="shared" si="119"/>
        <v>-</v>
      </c>
      <c r="Q297" s="19">
        <v>0</v>
      </c>
      <c r="R297" s="19">
        <v>0</v>
      </c>
      <c r="S297" s="19">
        <f t="shared" si="120"/>
        <v>0</v>
      </c>
      <c r="T297" s="127" t="str">
        <f t="shared" si="116"/>
        <v>-</v>
      </c>
      <c r="W297" s="30">
        <f t="shared" si="121"/>
        <v>0</v>
      </c>
    </row>
    <row r="298" spans="3:23" ht="16.5" x14ac:dyDescent="0.3">
      <c r="C298" s="17" t="e" vm="307">
        <v>#VALUE!</v>
      </c>
      <c r="E298" s="14" t="str" cm="1">
        <f t="array" ref="E298">_FV(C298,"name")</f>
        <v>STAFF EXPENSES ADMIN</v>
      </c>
      <c r="F298" s="19">
        <v>0</v>
      </c>
      <c r="G298" s="19">
        <v>337.18</v>
      </c>
      <c r="H298" s="19">
        <v>68.540000000000006</v>
      </c>
      <c r="I298" s="19">
        <f t="shared" si="111"/>
        <v>405.72</v>
      </c>
      <c r="J298" s="19">
        <v>0</v>
      </c>
      <c r="K298" s="19">
        <v>0</v>
      </c>
      <c r="L298" s="19">
        <v>0</v>
      </c>
      <c r="M298" s="19">
        <f t="shared" si="112"/>
        <v>0</v>
      </c>
      <c r="N298" s="19">
        <f t="shared" si="118"/>
        <v>405.72</v>
      </c>
      <c r="O298" s="127" t="str">
        <f t="shared" si="119"/>
        <v>-</v>
      </c>
      <c r="Q298" s="19">
        <v>405.72</v>
      </c>
      <c r="R298" s="19">
        <v>0</v>
      </c>
      <c r="S298" s="19">
        <f t="shared" si="120"/>
        <v>405.72</v>
      </c>
      <c r="T298" s="127" t="str">
        <f t="shared" si="116"/>
        <v>-</v>
      </c>
      <c r="W298" s="30">
        <f t="shared" si="121"/>
        <v>879.98</v>
      </c>
    </row>
    <row r="299" spans="3:23" ht="16.5" hidden="1" x14ac:dyDescent="0.3">
      <c r="C299" s="17" t="e" vm="308">
        <v>#VALUE!</v>
      </c>
      <c r="E299" s="14" t="str" cm="1">
        <f t="array" ref="E299">_FV(C299,"name")</f>
        <v>STAFF EXPENSES DNU</v>
      </c>
      <c r="F299" s="19">
        <v>0</v>
      </c>
      <c r="G299" s="19">
        <v>0</v>
      </c>
      <c r="H299" s="19">
        <v>0</v>
      </c>
      <c r="I299" s="19">
        <f t="shared" si="111"/>
        <v>0</v>
      </c>
      <c r="J299" s="19">
        <v>0</v>
      </c>
      <c r="K299" s="19">
        <v>0</v>
      </c>
      <c r="L299" s="19">
        <v>0</v>
      </c>
      <c r="M299" s="19">
        <f t="shared" si="112"/>
        <v>0</v>
      </c>
      <c r="N299" s="19">
        <f t="shared" si="118"/>
        <v>0</v>
      </c>
      <c r="O299" s="127" t="str">
        <f t="shared" si="119"/>
        <v>-</v>
      </c>
      <c r="Q299" s="19">
        <v>0</v>
      </c>
      <c r="R299" s="19">
        <v>0</v>
      </c>
      <c r="S299" s="19">
        <f t="shared" si="120"/>
        <v>0</v>
      </c>
      <c r="T299" s="127" t="str">
        <f t="shared" si="116"/>
        <v>-</v>
      </c>
      <c r="W299" s="30">
        <f t="shared" si="121"/>
        <v>0</v>
      </c>
    </row>
    <row r="300" spans="3:23" ht="16.5" hidden="1" x14ac:dyDescent="0.3">
      <c r="C300" s="17" t="e" vm="309">
        <v>#VALUE!</v>
      </c>
      <c r="E300" s="14" t="str" cm="1">
        <f t="array" ref="E300">_FV(C300,"name")</f>
        <v>STAFF EXPENSES ADMIN NO G</v>
      </c>
      <c r="F300" s="19">
        <v>0</v>
      </c>
      <c r="G300" s="19">
        <v>0</v>
      </c>
      <c r="H300" s="19">
        <v>0</v>
      </c>
      <c r="I300" s="19">
        <f t="shared" si="111"/>
        <v>0</v>
      </c>
      <c r="J300" s="19">
        <v>0</v>
      </c>
      <c r="K300" s="19">
        <v>0</v>
      </c>
      <c r="L300" s="19">
        <v>0</v>
      </c>
      <c r="M300" s="19">
        <f t="shared" si="112"/>
        <v>0</v>
      </c>
      <c r="N300" s="19">
        <f t="shared" si="118"/>
        <v>0</v>
      </c>
      <c r="O300" s="127" t="str">
        <f t="shared" si="119"/>
        <v>-</v>
      </c>
      <c r="Q300" s="19">
        <v>0</v>
      </c>
      <c r="R300" s="19">
        <v>0</v>
      </c>
      <c r="S300" s="19">
        <f t="shared" si="120"/>
        <v>0</v>
      </c>
      <c r="T300" s="127" t="str">
        <f t="shared" si="116"/>
        <v>-</v>
      </c>
      <c r="W300" s="30">
        <f t="shared" si="121"/>
        <v>0</v>
      </c>
    </row>
    <row r="301" spans="3:23" ht="16.5" hidden="1" x14ac:dyDescent="0.3">
      <c r="C301" s="17" t="e" vm="310">
        <v>#VALUE!</v>
      </c>
      <c r="E301" s="14" t="str" cm="1">
        <f t="array" ref="E301">_FV(C301,"name")</f>
        <v>STAFF DRINKS        ADMIN</v>
      </c>
      <c r="F301" s="19">
        <v>0</v>
      </c>
      <c r="G301" s="19">
        <v>0</v>
      </c>
      <c r="H301" s="19">
        <v>0</v>
      </c>
      <c r="I301" s="19">
        <f t="shared" si="111"/>
        <v>0</v>
      </c>
      <c r="J301" s="19">
        <v>0</v>
      </c>
      <c r="K301" s="19">
        <v>0</v>
      </c>
      <c r="L301" s="19">
        <v>0</v>
      </c>
      <c r="M301" s="19">
        <f t="shared" si="112"/>
        <v>0</v>
      </c>
      <c r="N301" s="19">
        <f t="shared" si="118"/>
        <v>0</v>
      </c>
      <c r="O301" s="127" t="str">
        <f t="shared" si="119"/>
        <v>-</v>
      </c>
      <c r="Q301" s="19">
        <v>0</v>
      </c>
      <c r="R301" s="19">
        <v>0</v>
      </c>
      <c r="S301" s="19">
        <f t="shared" si="120"/>
        <v>0</v>
      </c>
      <c r="T301" s="127" t="str">
        <f t="shared" si="116"/>
        <v>-</v>
      </c>
      <c r="W301" s="30">
        <f t="shared" si="121"/>
        <v>0</v>
      </c>
    </row>
    <row r="302" spans="3:23" ht="16.5" x14ac:dyDescent="0.3">
      <c r="C302" s="17" t="e" vm="311">
        <v>#VALUE!</v>
      </c>
      <c r="E302" s="14" t="str" cm="1">
        <f t="array" ref="E302">_FV(C302,"name")</f>
        <v>STAFF DRINKS</v>
      </c>
      <c r="F302" s="19">
        <v>813.09</v>
      </c>
      <c r="G302" s="19">
        <v>905.93</v>
      </c>
      <c r="H302" s="19">
        <v>793.44</v>
      </c>
      <c r="I302" s="19">
        <f t="shared" si="111"/>
        <v>2512.46</v>
      </c>
      <c r="J302" s="19">
        <v>0</v>
      </c>
      <c r="K302" s="19">
        <v>0</v>
      </c>
      <c r="L302" s="19">
        <v>0</v>
      </c>
      <c r="M302" s="19">
        <f t="shared" si="112"/>
        <v>0</v>
      </c>
      <c r="N302" s="19">
        <f t="shared" si="118"/>
        <v>2512.46</v>
      </c>
      <c r="O302" s="127" t="str">
        <f t="shared" si="119"/>
        <v>-</v>
      </c>
      <c r="Q302" s="19">
        <v>1699.37</v>
      </c>
      <c r="R302" s="19">
        <v>0</v>
      </c>
      <c r="S302" s="19">
        <f t="shared" si="120"/>
        <v>1699.37</v>
      </c>
      <c r="T302" s="127" t="str">
        <f t="shared" si="116"/>
        <v>-</v>
      </c>
      <c r="W302" s="30">
        <f t="shared" si="121"/>
        <v>5005.2700000000004</v>
      </c>
    </row>
    <row r="303" spans="3:23" ht="16.5" hidden="1" x14ac:dyDescent="0.3">
      <c r="C303" s="17" t="e" vm="312">
        <v>#VALUE!</v>
      </c>
      <c r="E303" s="14" t="str" cm="1">
        <f t="array" ref="E303">_FV(C303,"name")</f>
        <v>WORKERS COMP        ADMIN</v>
      </c>
      <c r="F303" s="19">
        <v>0</v>
      </c>
      <c r="G303" s="19">
        <v>0</v>
      </c>
      <c r="H303" s="19">
        <v>0</v>
      </c>
      <c r="I303" s="19">
        <f t="shared" si="111"/>
        <v>0</v>
      </c>
      <c r="J303" s="19">
        <v>0</v>
      </c>
      <c r="K303" s="19">
        <v>0</v>
      </c>
      <c r="L303" s="19">
        <v>0</v>
      </c>
      <c r="M303" s="19">
        <f t="shared" si="112"/>
        <v>0</v>
      </c>
      <c r="N303" s="19">
        <f t="shared" si="118"/>
        <v>0</v>
      </c>
      <c r="O303" s="127" t="str">
        <f t="shared" si="119"/>
        <v>-</v>
      </c>
      <c r="Q303" s="19">
        <v>0</v>
      </c>
      <c r="R303" s="19">
        <v>0</v>
      </c>
      <c r="S303" s="19">
        <f t="shared" si="120"/>
        <v>0</v>
      </c>
      <c r="T303" s="127" t="str">
        <f t="shared" si="116"/>
        <v>-</v>
      </c>
      <c r="W303" s="30">
        <f t="shared" si="121"/>
        <v>0</v>
      </c>
    </row>
    <row r="304" spans="3:23" ht="15.75" x14ac:dyDescent="0.3">
      <c r="C304" s="17" t="e" vm="313">
        <v>#VALUE!</v>
      </c>
      <c r="E304" s="26" t="str" cm="1">
        <f t="array" ref="E304">_FV(C304,"name")</f>
        <v>STAFF EXPENSES</v>
      </c>
      <c r="F304" s="27">
        <v>8638.15</v>
      </c>
      <c r="G304" s="27">
        <v>10347.94</v>
      </c>
      <c r="H304" s="27">
        <v>12543.62</v>
      </c>
      <c r="I304" s="27">
        <f t="shared" si="111"/>
        <v>31529.71</v>
      </c>
      <c r="J304" s="27">
        <v>19309.32</v>
      </c>
      <c r="K304" s="27">
        <v>10620.95</v>
      </c>
      <c r="L304" s="27">
        <v>9109.2199999999993</v>
      </c>
      <c r="M304" s="27">
        <f t="shared" si="112"/>
        <v>39039.49</v>
      </c>
      <c r="N304" s="27">
        <f t="shared" si="118"/>
        <v>-7509.7799999999988</v>
      </c>
      <c r="O304" s="129">
        <f t="shared" si="119"/>
        <v>-0.19236368098046361</v>
      </c>
      <c r="Q304" s="27">
        <v>22891.56</v>
      </c>
      <c r="R304" s="27">
        <v>19730.169999999998</v>
      </c>
      <c r="S304" s="27">
        <f t="shared" si="115"/>
        <v>3161.3900000000031</v>
      </c>
      <c r="T304" s="129">
        <f t="shared" si="116"/>
        <v>0.16023126004489588</v>
      </c>
      <c r="W304" s="30">
        <f t="shared" si="117"/>
        <v>125734.55</v>
      </c>
    </row>
    <row r="305" spans="3:23" ht="16.5" x14ac:dyDescent="0.3">
      <c r="C305" s="17" t="e" vm="314">
        <v>#VALUE!</v>
      </c>
      <c r="E305" s="14" t="str" cm="1">
        <f t="array" ref="E305">_FV(C305,"name")</f>
        <v>CLEANING CONTRACT</v>
      </c>
      <c r="F305" s="19">
        <v>9812.25</v>
      </c>
      <c r="G305" s="19">
        <v>9812.25</v>
      </c>
      <c r="H305" s="19">
        <v>9812.25</v>
      </c>
      <c r="I305" s="19">
        <f t="shared" si="111"/>
        <v>29436.75</v>
      </c>
      <c r="J305" s="19">
        <v>9812.25</v>
      </c>
      <c r="K305" s="19">
        <v>9812.25</v>
      </c>
      <c r="L305" s="19">
        <v>9812.25</v>
      </c>
      <c r="M305" s="19">
        <f t="shared" si="112"/>
        <v>29436.75</v>
      </c>
      <c r="N305" s="19">
        <f t="shared" si="118"/>
        <v>0</v>
      </c>
      <c r="O305" s="127">
        <f t="shared" si="119"/>
        <v>0</v>
      </c>
      <c r="Q305" s="19">
        <v>19624.5</v>
      </c>
      <c r="R305" s="19">
        <v>19624.5</v>
      </c>
      <c r="S305" s="19">
        <f t="shared" si="115"/>
        <v>0</v>
      </c>
      <c r="T305" s="127">
        <f t="shared" si="116"/>
        <v>0</v>
      </c>
      <c r="W305" s="30">
        <f t="shared" si="117"/>
        <v>107934.75</v>
      </c>
    </row>
    <row r="306" spans="3:23" ht="16.5" x14ac:dyDescent="0.3">
      <c r="C306" s="17" t="e" vm="315">
        <v>#VALUE!</v>
      </c>
      <c r="E306" s="14" t="str" cm="1">
        <f t="array" ref="E306">_FV(C306,"name")</f>
        <v>CLEANING GARBAGE</v>
      </c>
      <c r="F306" s="19">
        <v>2248.86</v>
      </c>
      <c r="G306" s="19">
        <v>2406.2399999999998</v>
      </c>
      <c r="H306" s="19">
        <v>3739.53</v>
      </c>
      <c r="I306" s="19">
        <f t="shared" si="111"/>
        <v>8394.630000000001</v>
      </c>
      <c r="J306" s="19">
        <v>2293.5</v>
      </c>
      <c r="K306" s="19">
        <v>2357.5100000000002</v>
      </c>
      <c r="L306" s="19">
        <v>3237.76</v>
      </c>
      <c r="M306" s="19">
        <f t="shared" si="112"/>
        <v>7888.77</v>
      </c>
      <c r="N306" s="19">
        <f t="shared" si="118"/>
        <v>505.86000000000058</v>
      </c>
      <c r="O306" s="127">
        <f t="shared" si="119"/>
        <v>6.4124064968303113E-2</v>
      </c>
      <c r="Q306" s="19">
        <v>6145.77</v>
      </c>
      <c r="R306" s="19">
        <v>5595.27</v>
      </c>
      <c r="S306" s="19">
        <f t="shared" si="115"/>
        <v>550.5</v>
      </c>
      <c r="T306" s="127">
        <f t="shared" si="116"/>
        <v>9.8386673029183566E-2</v>
      </c>
      <c r="W306" s="30">
        <f t="shared" si="117"/>
        <v>31763.97</v>
      </c>
    </row>
    <row r="307" spans="3:23" ht="16.5" hidden="1" x14ac:dyDescent="0.3">
      <c r="C307" s="17" t="e" vm="316">
        <v>#VALUE!</v>
      </c>
      <c r="E307" s="14" t="str" cm="1">
        <f t="array" ref="E307">_FV(C307,"name")</f>
        <v>CLEANING LAUNDRY</v>
      </c>
      <c r="F307" s="19">
        <v>0</v>
      </c>
      <c r="G307" s="19">
        <v>0</v>
      </c>
      <c r="H307" s="19">
        <v>0</v>
      </c>
      <c r="I307" s="19">
        <f t="shared" si="111"/>
        <v>0</v>
      </c>
      <c r="J307" s="19">
        <v>0</v>
      </c>
      <c r="K307" s="19">
        <v>0</v>
      </c>
      <c r="L307" s="19">
        <v>0</v>
      </c>
      <c r="M307" s="19">
        <f t="shared" si="112"/>
        <v>0</v>
      </c>
      <c r="N307" s="19">
        <f t="shared" si="118"/>
        <v>0</v>
      </c>
      <c r="O307" s="127" t="str">
        <f t="shared" si="119"/>
        <v>-</v>
      </c>
      <c r="Q307" s="19">
        <v>0</v>
      </c>
      <c r="R307" s="19">
        <v>0</v>
      </c>
      <c r="S307" s="19">
        <f t="shared" si="115"/>
        <v>0</v>
      </c>
      <c r="T307" s="127" t="str">
        <f t="shared" si="116"/>
        <v>-</v>
      </c>
      <c r="W307" s="30">
        <f t="shared" si="117"/>
        <v>0</v>
      </c>
    </row>
    <row r="308" spans="3:23" ht="16.5" hidden="1" x14ac:dyDescent="0.3">
      <c r="C308" s="17" t="e" vm="317">
        <v>#VALUE!</v>
      </c>
      <c r="E308" s="14" t="str" cm="1">
        <f t="array" ref="E308">_FV(C308,"name")</f>
        <v>CLEANING LAUNDRY BAR</v>
      </c>
      <c r="F308" s="19">
        <v>0</v>
      </c>
      <c r="G308" s="19">
        <v>0</v>
      </c>
      <c r="H308" s="19">
        <v>0</v>
      </c>
      <c r="I308" s="19">
        <f t="shared" si="111"/>
        <v>0</v>
      </c>
      <c r="J308" s="19">
        <v>0</v>
      </c>
      <c r="K308" s="19">
        <v>0</v>
      </c>
      <c r="L308" s="19">
        <v>0</v>
      </c>
      <c r="M308" s="19">
        <f t="shared" si="112"/>
        <v>0</v>
      </c>
      <c r="N308" s="19">
        <f t="shared" si="118"/>
        <v>0</v>
      </c>
      <c r="O308" s="127" t="str">
        <f t="shared" si="119"/>
        <v>-</v>
      </c>
      <c r="Q308" s="19">
        <v>0</v>
      </c>
      <c r="R308" s="19">
        <v>0</v>
      </c>
      <c r="S308" s="19">
        <f t="shared" si="115"/>
        <v>0</v>
      </c>
      <c r="T308" s="127" t="str">
        <f t="shared" si="116"/>
        <v>-</v>
      </c>
      <c r="W308" s="30">
        <f t="shared" si="117"/>
        <v>0</v>
      </c>
    </row>
    <row r="309" spans="3:23" ht="16.5" hidden="1" x14ac:dyDescent="0.3">
      <c r="C309" s="17" t="e" vm="318">
        <v>#VALUE!</v>
      </c>
      <c r="E309" s="14" t="str" cm="1">
        <f t="array" ref="E309">_FV(C309,"name")</f>
        <v>CLEANING SUPPLIES</v>
      </c>
      <c r="F309" s="19">
        <v>0</v>
      </c>
      <c r="G309" s="19">
        <v>0</v>
      </c>
      <c r="H309" s="19">
        <v>0</v>
      </c>
      <c r="I309" s="19">
        <f t="shared" si="111"/>
        <v>0</v>
      </c>
      <c r="J309" s="19">
        <v>0</v>
      </c>
      <c r="K309" s="19">
        <v>0</v>
      </c>
      <c r="L309" s="19">
        <v>0</v>
      </c>
      <c r="M309" s="19">
        <f t="shared" si="112"/>
        <v>0</v>
      </c>
      <c r="N309" s="19">
        <f t="shared" si="118"/>
        <v>0</v>
      </c>
      <c r="O309" s="127" t="str">
        <f t="shared" si="119"/>
        <v>-</v>
      </c>
      <c r="Q309" s="19">
        <v>0</v>
      </c>
      <c r="R309" s="19">
        <v>0</v>
      </c>
      <c r="S309" s="19">
        <f t="shared" si="115"/>
        <v>0</v>
      </c>
      <c r="T309" s="127" t="str">
        <f t="shared" si="116"/>
        <v>-</v>
      </c>
      <c r="W309" s="30">
        <f t="shared" si="117"/>
        <v>0</v>
      </c>
    </row>
    <row r="310" spans="3:23" ht="15.75" x14ac:dyDescent="0.3">
      <c r="C310" s="17" t="e" vm="319">
        <v>#VALUE!</v>
      </c>
      <c r="E310" s="26" t="str" cm="1">
        <f t="array" ref="E310">_FV(C310,"name")</f>
        <v>CLEANING</v>
      </c>
      <c r="F310" s="27">
        <v>12061.11</v>
      </c>
      <c r="G310" s="27">
        <v>12218.49</v>
      </c>
      <c r="H310" s="27">
        <v>13551.78</v>
      </c>
      <c r="I310" s="27">
        <f t="shared" si="111"/>
        <v>37831.379999999997</v>
      </c>
      <c r="J310" s="27">
        <v>12105.75</v>
      </c>
      <c r="K310" s="27">
        <v>12169.76</v>
      </c>
      <c r="L310" s="27">
        <v>13050.01</v>
      </c>
      <c r="M310" s="27">
        <f t="shared" si="112"/>
        <v>37325.520000000004</v>
      </c>
      <c r="N310" s="27">
        <f t="shared" si="118"/>
        <v>505.85999999999331</v>
      </c>
      <c r="O310" s="129">
        <f t="shared" si="119"/>
        <v>1.3552657806240697E-2</v>
      </c>
      <c r="Q310" s="27">
        <v>25770.27</v>
      </c>
      <c r="R310" s="27">
        <v>25219.77</v>
      </c>
      <c r="S310" s="27">
        <f t="shared" si="115"/>
        <v>550.5</v>
      </c>
      <c r="T310" s="129">
        <f t="shared" si="116"/>
        <v>2.1828113420542694E-2</v>
      </c>
      <c r="W310" s="30">
        <f t="shared" si="117"/>
        <v>139698.72</v>
      </c>
    </row>
    <row r="311" spans="3:23" ht="16.5" x14ac:dyDescent="0.3">
      <c r="C311" s="17" t="e" vm="320">
        <v>#VALUE!</v>
      </c>
      <c r="E311" s="14" t="str" cm="1">
        <f t="array" ref="E311">_FV(C311,"name")</f>
        <v>INSURANCE ADMIN</v>
      </c>
      <c r="F311" s="19">
        <v>6307.92</v>
      </c>
      <c r="G311" s="19">
        <v>6307.92</v>
      </c>
      <c r="H311" s="19">
        <v>6308.55</v>
      </c>
      <c r="I311" s="19">
        <f t="shared" si="111"/>
        <v>18924.39</v>
      </c>
      <c r="J311" s="19">
        <v>5437.75</v>
      </c>
      <c r="K311" s="19">
        <v>5465.87</v>
      </c>
      <c r="L311" s="19">
        <v>5465.88</v>
      </c>
      <c r="M311" s="19">
        <f t="shared" si="112"/>
        <v>16369.5</v>
      </c>
      <c r="N311" s="19">
        <f t="shared" si="118"/>
        <v>2554.8899999999994</v>
      </c>
      <c r="O311" s="127">
        <f t="shared" si="119"/>
        <v>0.15607623934756709</v>
      </c>
      <c r="Q311" s="19">
        <v>12616.47</v>
      </c>
      <c r="R311" s="19">
        <v>10931.75</v>
      </c>
      <c r="S311" s="19">
        <f t="shared" si="115"/>
        <v>1684.7199999999993</v>
      </c>
      <c r="T311" s="127">
        <f t="shared" si="116"/>
        <v>0.15411256203261137</v>
      </c>
      <c r="W311" s="30">
        <f t="shared" si="117"/>
        <v>65150.659999999996</v>
      </c>
    </row>
    <row r="312" spans="3:23" ht="16.5" hidden="1" x14ac:dyDescent="0.3">
      <c r="C312" s="17" t="e" vm="321">
        <v>#VALUE!</v>
      </c>
      <c r="E312" s="14" t="str" cm="1">
        <f t="array" ref="E312">_FV(C312,"name")</f>
        <v>INSURANCE BAR</v>
      </c>
      <c r="F312" s="19">
        <v>0</v>
      </c>
      <c r="G312" s="19">
        <v>0</v>
      </c>
      <c r="H312" s="19">
        <v>0</v>
      </c>
      <c r="I312" s="19">
        <f t="shared" ref="I312:I375" si="122">SUM(F312:H312)</f>
        <v>0</v>
      </c>
      <c r="J312" s="19">
        <v>0</v>
      </c>
      <c r="K312" s="19">
        <v>0</v>
      </c>
      <c r="L312" s="19">
        <v>0</v>
      </c>
      <c r="M312" s="19">
        <f t="shared" ref="M312:M375" si="123">SUM(J312:L312)</f>
        <v>0</v>
      </c>
      <c r="N312" s="19">
        <f t="shared" ref="N312:N343" si="124">I312-M312</f>
        <v>0</v>
      </c>
      <c r="O312" s="127" t="str">
        <f t="shared" ref="O312:O343" si="125">IFERROR(N312/M312,"-")</f>
        <v>-</v>
      </c>
      <c r="Q312" s="19">
        <v>0</v>
      </c>
      <c r="R312" s="19">
        <v>0</v>
      </c>
      <c r="S312" s="19">
        <f t="shared" ref="S312:S375" si="126">Q312-R312</f>
        <v>0</v>
      </c>
      <c r="T312" s="127" t="str">
        <f t="shared" ref="T312:T375" si="127">IFERROR(S312/R312,"-")</f>
        <v>-</v>
      </c>
      <c r="W312" s="30">
        <f t="shared" ref="W312:W375" si="128">SUM(H312:L312)+SUM(Q312:R312)</f>
        <v>0</v>
      </c>
    </row>
    <row r="313" spans="3:23" ht="16.5" hidden="1" x14ac:dyDescent="0.3">
      <c r="C313" s="17" t="e" vm="322">
        <v>#VALUE!</v>
      </c>
      <c r="E313" s="14" t="str" cm="1">
        <f t="array" ref="E313">_FV(C313,"name")</f>
        <v>INSURANCE GST FREE</v>
      </c>
      <c r="F313" s="19">
        <v>0</v>
      </c>
      <c r="G313" s="19">
        <v>0</v>
      </c>
      <c r="H313" s="19">
        <v>0</v>
      </c>
      <c r="I313" s="19">
        <f t="shared" si="122"/>
        <v>0</v>
      </c>
      <c r="J313" s="19">
        <v>0</v>
      </c>
      <c r="K313" s="19">
        <v>0</v>
      </c>
      <c r="L313" s="19">
        <v>0</v>
      </c>
      <c r="M313" s="19">
        <f t="shared" si="123"/>
        <v>0</v>
      </c>
      <c r="N313" s="19">
        <f t="shared" si="124"/>
        <v>0</v>
      </c>
      <c r="O313" s="127" t="str">
        <f t="shared" si="125"/>
        <v>-</v>
      </c>
      <c r="Q313" s="19">
        <v>0</v>
      </c>
      <c r="R313" s="19">
        <v>0</v>
      </c>
      <c r="S313" s="19">
        <f t="shared" si="126"/>
        <v>0</v>
      </c>
      <c r="T313" s="127" t="str">
        <f t="shared" si="127"/>
        <v>-</v>
      </c>
      <c r="W313" s="30">
        <f t="shared" si="128"/>
        <v>0</v>
      </c>
    </row>
    <row r="314" spans="3:23" ht="16.5" hidden="1" x14ac:dyDescent="0.3">
      <c r="C314" s="17" t="e" vm="323">
        <v>#VALUE!</v>
      </c>
      <c r="E314" s="14" t="str" cm="1">
        <f t="array" ref="E314">_FV(C314,"name")</f>
        <v>INSURANCE  NO GST</v>
      </c>
      <c r="F314" s="19">
        <v>0</v>
      </c>
      <c r="G314" s="19">
        <v>0</v>
      </c>
      <c r="H314" s="19">
        <v>0</v>
      </c>
      <c r="I314" s="19">
        <f t="shared" si="122"/>
        <v>0</v>
      </c>
      <c r="J314" s="19">
        <v>0</v>
      </c>
      <c r="K314" s="19">
        <v>0</v>
      </c>
      <c r="L314" s="19">
        <v>0</v>
      </c>
      <c r="M314" s="19">
        <f t="shared" si="123"/>
        <v>0</v>
      </c>
      <c r="N314" s="19">
        <f t="shared" si="124"/>
        <v>0</v>
      </c>
      <c r="O314" s="127" t="str">
        <f t="shared" si="125"/>
        <v>-</v>
      </c>
      <c r="Q314" s="19">
        <v>0</v>
      </c>
      <c r="R314" s="19">
        <v>0</v>
      </c>
      <c r="S314" s="19">
        <f t="shared" si="126"/>
        <v>0</v>
      </c>
      <c r="T314" s="127" t="str">
        <f t="shared" si="127"/>
        <v>-</v>
      </c>
      <c r="W314" s="30">
        <f t="shared" si="128"/>
        <v>0</v>
      </c>
    </row>
    <row r="315" spans="3:23" ht="15.75" x14ac:dyDescent="0.3">
      <c r="C315" s="17" t="e" vm="324">
        <v>#VALUE!</v>
      </c>
      <c r="E315" s="26" t="str" cm="1">
        <f t="array" ref="E315">_FV(C315,"name")</f>
        <v>INSURANCE</v>
      </c>
      <c r="F315" s="27">
        <v>6307.92</v>
      </c>
      <c r="G315" s="27">
        <v>6307.92</v>
      </c>
      <c r="H315" s="27">
        <v>6308.55</v>
      </c>
      <c r="I315" s="27">
        <f t="shared" si="122"/>
        <v>18924.39</v>
      </c>
      <c r="J315" s="27">
        <v>5437.75</v>
      </c>
      <c r="K315" s="27">
        <v>5465.87</v>
      </c>
      <c r="L315" s="27">
        <v>5465.88</v>
      </c>
      <c r="M315" s="27">
        <f t="shared" si="123"/>
        <v>16369.5</v>
      </c>
      <c r="N315" s="27">
        <f t="shared" si="124"/>
        <v>2554.8899999999994</v>
      </c>
      <c r="O315" s="129">
        <f t="shared" si="125"/>
        <v>0.15607623934756709</v>
      </c>
      <c r="Q315" s="27">
        <v>12616.47</v>
      </c>
      <c r="R315" s="27">
        <v>10931.75</v>
      </c>
      <c r="S315" s="27">
        <f t="shared" si="126"/>
        <v>1684.7199999999993</v>
      </c>
      <c r="T315" s="129">
        <f t="shared" si="127"/>
        <v>0.15411256203261137</v>
      </c>
      <c r="W315" s="30">
        <f t="shared" si="128"/>
        <v>65150.659999999996</v>
      </c>
    </row>
    <row r="316" spans="3:23" ht="16.5" hidden="1" x14ac:dyDescent="0.3">
      <c r="C316" s="17" t="e" vm="325">
        <v>#VALUE!</v>
      </c>
      <c r="E316" s="14" t="str" cm="1">
        <f t="array" ref="E316">_FV(C316,"name")</f>
        <v>WORKERS COMP</v>
      </c>
      <c r="F316" s="19">
        <v>0</v>
      </c>
      <c r="G316" s="19">
        <v>0</v>
      </c>
      <c r="H316" s="19">
        <v>0</v>
      </c>
      <c r="I316" s="19">
        <f t="shared" si="122"/>
        <v>0</v>
      </c>
      <c r="J316" s="19">
        <v>0</v>
      </c>
      <c r="K316" s="19">
        <v>0</v>
      </c>
      <c r="L316" s="19">
        <v>0</v>
      </c>
      <c r="M316" s="19">
        <f t="shared" si="123"/>
        <v>0</v>
      </c>
      <c r="N316" s="19">
        <f t="shared" si="124"/>
        <v>0</v>
      </c>
      <c r="O316" s="127" t="str">
        <f t="shared" si="125"/>
        <v>-</v>
      </c>
      <c r="Q316" s="19">
        <v>0</v>
      </c>
      <c r="R316" s="19">
        <v>0</v>
      </c>
      <c r="S316" s="19">
        <f t="shared" si="126"/>
        <v>0</v>
      </c>
      <c r="T316" s="127" t="str">
        <f t="shared" si="127"/>
        <v>-</v>
      </c>
      <c r="W316" s="30">
        <f t="shared" si="128"/>
        <v>0</v>
      </c>
    </row>
    <row r="317" spans="3:23" ht="16.5" x14ac:dyDescent="0.3">
      <c r="C317" s="17" t="e" vm="326">
        <v>#VALUE!</v>
      </c>
      <c r="E317" s="14" t="str" cm="1">
        <f t="array" ref="E317">_FV(C317,"name")</f>
        <v>Insurance Workers Comp Re</v>
      </c>
      <c r="F317" s="19">
        <v>2268.87</v>
      </c>
      <c r="G317" s="19">
        <v>2305.59</v>
      </c>
      <c r="H317" s="19">
        <v>2305.59</v>
      </c>
      <c r="I317" s="19">
        <f t="shared" si="122"/>
        <v>6880.05</v>
      </c>
      <c r="J317" s="19">
        <v>2537.88</v>
      </c>
      <c r="K317" s="19">
        <v>2415.73</v>
      </c>
      <c r="L317" s="19">
        <v>2415.73</v>
      </c>
      <c r="M317" s="19">
        <f t="shared" si="123"/>
        <v>7369.34</v>
      </c>
      <c r="N317" s="19">
        <f t="shared" si="124"/>
        <v>-489.28999999999996</v>
      </c>
      <c r="O317" s="127">
        <f t="shared" si="125"/>
        <v>-6.6395362406945532E-2</v>
      </c>
      <c r="Q317" s="19">
        <v>4611.18</v>
      </c>
      <c r="R317" s="19">
        <v>4831.46</v>
      </c>
      <c r="S317" s="19">
        <f t="shared" si="126"/>
        <v>-220.27999999999975</v>
      </c>
      <c r="T317" s="127">
        <f t="shared" si="127"/>
        <v>-4.5592843571094402E-2</v>
      </c>
      <c r="W317" s="30">
        <f t="shared" si="128"/>
        <v>25997.62</v>
      </c>
    </row>
    <row r="318" spans="3:23" ht="16.5" hidden="1" x14ac:dyDescent="0.3">
      <c r="C318" s="17" t="e" vm="327">
        <v>#VALUE!</v>
      </c>
      <c r="E318" s="14" t="str" cm="1">
        <f t="array" ref="E318">_FV(C318,"name")</f>
        <v>WORKERS COMP CATERING</v>
      </c>
      <c r="F318" s="19">
        <v>0</v>
      </c>
      <c r="G318" s="19">
        <v>0</v>
      </c>
      <c r="H318" s="19">
        <v>0</v>
      </c>
      <c r="I318" s="19">
        <f t="shared" si="122"/>
        <v>0</v>
      </c>
      <c r="J318" s="19">
        <v>0</v>
      </c>
      <c r="K318" s="19">
        <v>0</v>
      </c>
      <c r="L318" s="19">
        <v>0</v>
      </c>
      <c r="M318" s="19">
        <f t="shared" si="123"/>
        <v>0</v>
      </c>
      <c r="N318" s="19">
        <f t="shared" si="124"/>
        <v>0</v>
      </c>
      <c r="O318" s="127" t="str">
        <f t="shared" si="125"/>
        <v>-</v>
      </c>
      <c r="Q318" s="19">
        <v>0</v>
      </c>
      <c r="R318" s="19">
        <v>0</v>
      </c>
      <c r="S318" s="19">
        <f t="shared" si="126"/>
        <v>0</v>
      </c>
      <c r="T318" s="127" t="str">
        <f t="shared" si="127"/>
        <v>-</v>
      </c>
      <c r="W318" s="30">
        <f t="shared" si="128"/>
        <v>0</v>
      </c>
    </row>
    <row r="319" spans="3:23" ht="16.5" hidden="1" x14ac:dyDescent="0.3">
      <c r="C319" s="17" t="e" vm="328">
        <v>#VALUE!</v>
      </c>
      <c r="E319" s="14" t="str" cm="1">
        <f t="array" ref="E319">_FV(C319,"name")</f>
        <v>WAGES Workers Comp Paid</v>
      </c>
      <c r="F319" s="19">
        <v>0</v>
      </c>
      <c r="G319" s="19">
        <v>0</v>
      </c>
      <c r="H319" s="19">
        <v>0</v>
      </c>
      <c r="I319" s="19">
        <f t="shared" si="122"/>
        <v>0</v>
      </c>
      <c r="J319" s="19">
        <v>0</v>
      </c>
      <c r="K319" s="19">
        <v>0</v>
      </c>
      <c r="L319" s="19">
        <v>0</v>
      </c>
      <c r="M319" s="19">
        <f t="shared" si="123"/>
        <v>0</v>
      </c>
      <c r="N319" s="19">
        <f t="shared" si="124"/>
        <v>0</v>
      </c>
      <c r="O319" s="127" t="str">
        <f t="shared" si="125"/>
        <v>-</v>
      </c>
      <c r="Q319" s="19">
        <v>0</v>
      </c>
      <c r="R319" s="19">
        <v>0</v>
      </c>
      <c r="S319" s="19">
        <f t="shared" si="126"/>
        <v>0</v>
      </c>
      <c r="T319" s="127" t="str">
        <f t="shared" si="127"/>
        <v>-</v>
      </c>
      <c r="W319" s="30">
        <f t="shared" si="128"/>
        <v>0</v>
      </c>
    </row>
    <row r="320" spans="3:23" ht="16.5" hidden="1" x14ac:dyDescent="0.3">
      <c r="C320" s="17" t="e" vm="329">
        <v>#VALUE!</v>
      </c>
      <c r="E320" s="14" t="str" cm="1">
        <f t="array" ref="E320">_FV(C320,"name")</f>
        <v>WORKERS COMP       GREENS</v>
      </c>
      <c r="F320" s="19">
        <v>0</v>
      </c>
      <c r="G320" s="19">
        <v>0</v>
      </c>
      <c r="H320" s="19">
        <v>0</v>
      </c>
      <c r="I320" s="19">
        <f t="shared" si="122"/>
        <v>0</v>
      </c>
      <c r="J320" s="19">
        <v>0</v>
      </c>
      <c r="K320" s="19">
        <v>0</v>
      </c>
      <c r="L320" s="19">
        <v>0</v>
      </c>
      <c r="M320" s="19">
        <f t="shared" si="123"/>
        <v>0</v>
      </c>
      <c r="N320" s="19">
        <f t="shared" si="124"/>
        <v>0</v>
      </c>
      <c r="O320" s="127" t="str">
        <f t="shared" si="125"/>
        <v>-</v>
      </c>
      <c r="Q320" s="19">
        <v>0</v>
      </c>
      <c r="R320" s="19">
        <v>0</v>
      </c>
      <c r="S320" s="19">
        <f t="shared" si="126"/>
        <v>0</v>
      </c>
      <c r="T320" s="127" t="str">
        <f t="shared" si="127"/>
        <v>-</v>
      </c>
      <c r="W320" s="30">
        <f t="shared" si="128"/>
        <v>0</v>
      </c>
    </row>
    <row r="321" spans="3:23" ht="16.5" hidden="1" x14ac:dyDescent="0.3">
      <c r="C321" s="17" t="e" vm="330">
        <v>#VALUE!</v>
      </c>
      <c r="E321" s="14" t="str" cm="1">
        <f t="array" ref="E321">_FV(C321,"name")</f>
        <v>WORKERS COMP PS GREENS</v>
      </c>
      <c r="F321" s="19">
        <v>0</v>
      </c>
      <c r="G321" s="19">
        <v>0</v>
      </c>
      <c r="H321" s="19">
        <v>0</v>
      </c>
      <c r="I321" s="19">
        <f t="shared" si="122"/>
        <v>0</v>
      </c>
      <c r="J321" s="19">
        <v>0</v>
      </c>
      <c r="K321" s="19">
        <v>0</v>
      </c>
      <c r="L321" s="19">
        <v>0</v>
      </c>
      <c r="M321" s="19">
        <f t="shared" si="123"/>
        <v>0</v>
      </c>
      <c r="N321" s="19">
        <f t="shared" si="124"/>
        <v>0</v>
      </c>
      <c r="O321" s="127" t="str">
        <f t="shared" si="125"/>
        <v>-</v>
      </c>
      <c r="Q321" s="19">
        <v>0</v>
      </c>
      <c r="R321" s="19">
        <v>0</v>
      </c>
      <c r="S321" s="19">
        <f t="shared" si="126"/>
        <v>0</v>
      </c>
      <c r="T321" s="127" t="str">
        <f t="shared" si="127"/>
        <v>-</v>
      </c>
      <c r="W321" s="30">
        <f t="shared" si="128"/>
        <v>0</v>
      </c>
    </row>
    <row r="322" spans="3:23" ht="16.5" hidden="1" x14ac:dyDescent="0.3">
      <c r="C322" s="17" t="e" vm="331">
        <v>#VALUE!</v>
      </c>
      <c r="E322" s="14" t="str" cm="1">
        <f t="array" ref="E322">_FV(C322,"name")</f>
        <v>WORKERS COMP P.MACH</v>
      </c>
      <c r="F322" s="19">
        <v>0</v>
      </c>
      <c r="G322" s="19">
        <v>0</v>
      </c>
      <c r="H322" s="19">
        <v>0</v>
      </c>
      <c r="I322" s="19">
        <f t="shared" si="122"/>
        <v>0</v>
      </c>
      <c r="J322" s="19">
        <v>0</v>
      </c>
      <c r="K322" s="19">
        <v>0</v>
      </c>
      <c r="L322" s="19">
        <v>0</v>
      </c>
      <c r="M322" s="19">
        <f t="shared" si="123"/>
        <v>0</v>
      </c>
      <c r="N322" s="19">
        <f t="shared" si="124"/>
        <v>0</v>
      </c>
      <c r="O322" s="127" t="str">
        <f t="shared" si="125"/>
        <v>-</v>
      </c>
      <c r="Q322" s="19">
        <v>0</v>
      </c>
      <c r="R322" s="19">
        <v>0</v>
      </c>
      <c r="S322" s="19">
        <f t="shared" si="126"/>
        <v>0</v>
      </c>
      <c r="T322" s="127" t="str">
        <f t="shared" si="127"/>
        <v>-</v>
      </c>
      <c r="W322" s="30">
        <f t="shared" si="128"/>
        <v>0</v>
      </c>
    </row>
    <row r="323" spans="3:23" ht="16.5" hidden="1" x14ac:dyDescent="0.3">
      <c r="C323" s="17" t="e" vm="332">
        <v>#VALUE!</v>
      </c>
      <c r="E323" s="14" t="str" cm="1">
        <f t="array" ref="E323">_FV(C323,"name")</f>
        <v>WORKERS COMP KENO</v>
      </c>
      <c r="F323" s="19">
        <v>0</v>
      </c>
      <c r="G323" s="19">
        <v>0</v>
      </c>
      <c r="H323" s="19">
        <v>0</v>
      </c>
      <c r="I323" s="19">
        <f t="shared" si="122"/>
        <v>0</v>
      </c>
      <c r="J323" s="19">
        <v>0</v>
      </c>
      <c r="K323" s="19">
        <v>0</v>
      </c>
      <c r="L323" s="19">
        <v>0</v>
      </c>
      <c r="M323" s="19">
        <f t="shared" si="123"/>
        <v>0</v>
      </c>
      <c r="N323" s="19">
        <f t="shared" si="124"/>
        <v>0</v>
      </c>
      <c r="O323" s="127" t="str">
        <f t="shared" si="125"/>
        <v>-</v>
      </c>
      <c r="Q323" s="19">
        <v>0</v>
      </c>
      <c r="R323" s="19">
        <v>0</v>
      </c>
      <c r="S323" s="19">
        <f t="shared" si="126"/>
        <v>0</v>
      </c>
      <c r="T323" s="127" t="str">
        <f t="shared" si="127"/>
        <v>-</v>
      </c>
      <c r="W323" s="30">
        <f t="shared" si="128"/>
        <v>0</v>
      </c>
    </row>
    <row r="324" spans="3:23" ht="16.5" hidden="1" x14ac:dyDescent="0.3">
      <c r="C324" s="17" t="e" vm="333">
        <v>#VALUE!</v>
      </c>
      <c r="E324" s="14" t="str" cm="1">
        <f t="array" ref="E324">_FV(C324,"name")</f>
        <v>WORKERS COMP      TAB</v>
      </c>
      <c r="F324" s="19">
        <v>0</v>
      </c>
      <c r="G324" s="19">
        <v>0</v>
      </c>
      <c r="H324" s="19">
        <v>0</v>
      </c>
      <c r="I324" s="19">
        <f t="shared" si="122"/>
        <v>0</v>
      </c>
      <c r="J324" s="19">
        <v>0</v>
      </c>
      <c r="K324" s="19">
        <v>0</v>
      </c>
      <c r="L324" s="19">
        <v>0</v>
      </c>
      <c r="M324" s="19">
        <f t="shared" si="123"/>
        <v>0</v>
      </c>
      <c r="N324" s="19">
        <f t="shared" si="124"/>
        <v>0</v>
      </c>
      <c r="O324" s="127" t="str">
        <f t="shared" si="125"/>
        <v>-</v>
      </c>
      <c r="Q324" s="19">
        <v>0</v>
      </c>
      <c r="R324" s="19">
        <v>0</v>
      </c>
      <c r="S324" s="19">
        <f t="shared" si="126"/>
        <v>0</v>
      </c>
      <c r="T324" s="127" t="str">
        <f t="shared" si="127"/>
        <v>-</v>
      </c>
      <c r="W324" s="30">
        <f t="shared" si="128"/>
        <v>0</v>
      </c>
    </row>
    <row r="325" spans="3:23" ht="16.5" hidden="1" x14ac:dyDescent="0.3">
      <c r="C325" s="17" t="e" vm="334">
        <v>#VALUE!</v>
      </c>
      <c r="E325" s="14" t="str" cm="1">
        <f t="array" ref="E325">_FV(C325,"name")</f>
        <v>WORKERS COMP WAGES - CLEA</v>
      </c>
      <c r="F325" s="19">
        <v>0</v>
      </c>
      <c r="G325" s="19">
        <v>0</v>
      </c>
      <c r="H325" s="19">
        <v>0</v>
      </c>
      <c r="I325" s="19">
        <f t="shared" si="122"/>
        <v>0</v>
      </c>
      <c r="J325" s="19">
        <v>0</v>
      </c>
      <c r="K325" s="19">
        <v>0</v>
      </c>
      <c r="L325" s="19">
        <v>0</v>
      </c>
      <c r="M325" s="19">
        <f t="shared" si="123"/>
        <v>0</v>
      </c>
      <c r="N325" s="19">
        <f t="shared" si="124"/>
        <v>0</v>
      </c>
      <c r="O325" s="127" t="str">
        <f t="shared" si="125"/>
        <v>-</v>
      </c>
      <c r="Q325" s="19">
        <v>0</v>
      </c>
      <c r="R325" s="19">
        <v>0</v>
      </c>
      <c r="S325" s="19">
        <f t="shared" si="126"/>
        <v>0</v>
      </c>
      <c r="T325" s="127" t="str">
        <f t="shared" si="127"/>
        <v>-</v>
      </c>
      <c r="W325" s="30">
        <f t="shared" si="128"/>
        <v>0</v>
      </c>
    </row>
    <row r="326" spans="3:23" ht="16.5" hidden="1" x14ac:dyDescent="0.3">
      <c r="C326" s="17" t="e" vm="335">
        <v>#VALUE!</v>
      </c>
      <c r="E326" s="14" t="str" cm="1">
        <f t="array" ref="E326">_FV(C326,"name")</f>
        <v>WORKERS COMP BAR</v>
      </c>
      <c r="F326" s="19">
        <v>0</v>
      </c>
      <c r="G326" s="19">
        <v>0</v>
      </c>
      <c r="H326" s="19">
        <v>0</v>
      </c>
      <c r="I326" s="19">
        <f t="shared" si="122"/>
        <v>0</v>
      </c>
      <c r="J326" s="19">
        <v>0</v>
      </c>
      <c r="K326" s="19">
        <v>0</v>
      </c>
      <c r="L326" s="19">
        <v>0</v>
      </c>
      <c r="M326" s="19">
        <f t="shared" si="123"/>
        <v>0</v>
      </c>
      <c r="N326" s="19">
        <f t="shared" si="124"/>
        <v>0</v>
      </c>
      <c r="O326" s="127" t="str">
        <f t="shared" si="125"/>
        <v>-</v>
      </c>
      <c r="Q326" s="19">
        <v>0</v>
      </c>
      <c r="R326" s="19">
        <v>0</v>
      </c>
      <c r="S326" s="19">
        <f t="shared" si="126"/>
        <v>0</v>
      </c>
      <c r="T326" s="127" t="str">
        <f t="shared" si="127"/>
        <v>-</v>
      </c>
      <c r="W326" s="30">
        <f t="shared" si="128"/>
        <v>0</v>
      </c>
    </row>
    <row r="327" spans="3:23" ht="15.75" x14ac:dyDescent="0.3">
      <c r="C327" s="17" t="e" vm="336">
        <v>#VALUE!</v>
      </c>
      <c r="E327" s="26" t="str" cm="1">
        <f t="array" ref="E327">_FV(C327,"name")</f>
        <v>WORKERS COMP</v>
      </c>
      <c r="F327" s="27">
        <v>2268.87</v>
      </c>
      <c r="G327" s="27">
        <v>2305.59</v>
      </c>
      <c r="H327" s="27">
        <v>2305.59</v>
      </c>
      <c r="I327" s="27">
        <f t="shared" si="122"/>
        <v>6880.05</v>
      </c>
      <c r="J327" s="27">
        <v>2537.88</v>
      </c>
      <c r="K327" s="27">
        <v>2415.73</v>
      </c>
      <c r="L327" s="27">
        <v>2415.73</v>
      </c>
      <c r="M327" s="27">
        <f t="shared" si="123"/>
        <v>7369.34</v>
      </c>
      <c r="N327" s="27">
        <f t="shared" si="124"/>
        <v>-489.28999999999996</v>
      </c>
      <c r="O327" s="129">
        <f t="shared" si="125"/>
        <v>-6.6395362406945532E-2</v>
      </c>
      <c r="Q327" s="27">
        <v>4611.18</v>
      </c>
      <c r="R327" s="27">
        <v>4831.46</v>
      </c>
      <c r="S327" s="27">
        <f t="shared" si="126"/>
        <v>-220.27999999999975</v>
      </c>
      <c r="T327" s="129">
        <f t="shared" si="127"/>
        <v>-4.5592843571094402E-2</v>
      </c>
      <c r="W327" s="30">
        <f t="shared" si="128"/>
        <v>25997.62</v>
      </c>
    </row>
    <row r="328" spans="3:23" ht="16.5" x14ac:dyDescent="0.3">
      <c r="C328" s="17" t="e" vm="337">
        <v>#VALUE!</v>
      </c>
      <c r="E328" s="14" t="str" cm="1">
        <f t="array" ref="E328">_FV(C328,"name")</f>
        <v>REPAIRS &amp; MAINT</v>
      </c>
      <c r="F328" s="19">
        <v>880</v>
      </c>
      <c r="G328" s="19">
        <v>3826.13</v>
      </c>
      <c r="H328" s="19">
        <v>11945.38</v>
      </c>
      <c r="I328" s="19">
        <f t="shared" si="122"/>
        <v>16651.509999999998</v>
      </c>
      <c r="J328" s="19">
        <v>879</v>
      </c>
      <c r="K328" s="19">
        <v>4472.5200000000004</v>
      </c>
      <c r="L328" s="19">
        <v>731.21</v>
      </c>
      <c r="M328" s="19">
        <f t="shared" si="123"/>
        <v>6082.7300000000005</v>
      </c>
      <c r="N328" s="19">
        <f t="shared" si="124"/>
        <v>10568.779999999999</v>
      </c>
      <c r="O328" s="127">
        <f t="shared" si="125"/>
        <v>1.7375060211451105</v>
      </c>
      <c r="Q328" s="19">
        <v>15771.51</v>
      </c>
      <c r="R328" s="19">
        <v>5203.7299999999996</v>
      </c>
      <c r="S328" s="19">
        <f t="shared" si="126"/>
        <v>10567.78</v>
      </c>
      <c r="T328" s="127">
        <f t="shared" si="127"/>
        <v>2.0308086699348356</v>
      </c>
      <c r="W328" s="30">
        <f t="shared" si="128"/>
        <v>55654.86</v>
      </c>
    </row>
    <row r="329" spans="3:23" ht="16.5" x14ac:dyDescent="0.3">
      <c r="C329" s="17" t="e" vm="338">
        <v>#VALUE!</v>
      </c>
      <c r="E329" s="14" t="str" cm="1">
        <f t="array" ref="E329">_FV(C329,"name")</f>
        <v>REPAIRS &amp; MAINT PRO SHOP</v>
      </c>
      <c r="F329" s="19">
        <v>0</v>
      </c>
      <c r="G329" s="19">
        <v>0</v>
      </c>
      <c r="H329" s="19">
        <v>0</v>
      </c>
      <c r="I329" s="19">
        <f t="shared" si="122"/>
        <v>0</v>
      </c>
      <c r="J329" s="19">
        <v>0</v>
      </c>
      <c r="K329" s="19">
        <v>660</v>
      </c>
      <c r="L329" s="19">
        <v>0</v>
      </c>
      <c r="M329" s="19">
        <f t="shared" si="123"/>
        <v>660</v>
      </c>
      <c r="N329" s="19">
        <f t="shared" si="124"/>
        <v>-660</v>
      </c>
      <c r="O329" s="127">
        <f t="shared" si="125"/>
        <v>-1</v>
      </c>
      <c r="Q329" s="19">
        <v>0</v>
      </c>
      <c r="R329" s="19">
        <v>660</v>
      </c>
      <c r="S329" s="19">
        <f t="shared" si="126"/>
        <v>-660</v>
      </c>
      <c r="T329" s="127">
        <f t="shared" si="127"/>
        <v>-1</v>
      </c>
      <c r="W329" s="30">
        <f t="shared" si="128"/>
        <v>1320</v>
      </c>
    </row>
    <row r="330" spans="3:23" ht="16.5" x14ac:dyDescent="0.3">
      <c r="C330" s="17" t="e" vm="339">
        <v>#VALUE!</v>
      </c>
      <c r="E330" s="14" t="str" cm="1">
        <f t="array" ref="E330">_FV(C330,"name")</f>
        <v>GARDENS AND GROUNDS -</v>
      </c>
      <c r="F330" s="19">
        <v>0</v>
      </c>
      <c r="G330" s="19">
        <v>0</v>
      </c>
      <c r="H330" s="19">
        <v>213.64</v>
      </c>
      <c r="I330" s="19">
        <f t="shared" si="122"/>
        <v>213.64</v>
      </c>
      <c r="J330" s="19">
        <v>0</v>
      </c>
      <c r="K330" s="19">
        <v>0</v>
      </c>
      <c r="L330" s="19">
        <v>0</v>
      </c>
      <c r="M330" s="19">
        <f t="shared" si="123"/>
        <v>0</v>
      </c>
      <c r="N330" s="19">
        <f t="shared" si="124"/>
        <v>213.64</v>
      </c>
      <c r="O330" s="127" t="str">
        <f t="shared" si="125"/>
        <v>-</v>
      </c>
      <c r="Q330" s="19">
        <v>213.64</v>
      </c>
      <c r="R330" s="19">
        <v>0</v>
      </c>
      <c r="S330" s="19">
        <f t="shared" si="126"/>
        <v>213.64</v>
      </c>
      <c r="T330" s="127" t="str">
        <f t="shared" si="127"/>
        <v>-</v>
      </c>
      <c r="W330" s="30">
        <f t="shared" si="128"/>
        <v>640.91999999999996</v>
      </c>
    </row>
    <row r="331" spans="3:23" ht="16.5" hidden="1" x14ac:dyDescent="0.3">
      <c r="C331" s="17" t="e" vm="340">
        <v>#VALUE!</v>
      </c>
      <c r="E331" s="14" t="str" cm="1">
        <f t="array" ref="E331">_FV(C331,"name")</f>
        <v>REP &amp; MAINT GENERAL ADMIN</v>
      </c>
      <c r="F331" s="19">
        <v>0</v>
      </c>
      <c r="G331" s="19">
        <v>0</v>
      </c>
      <c r="H331" s="19">
        <v>0</v>
      </c>
      <c r="I331" s="19">
        <f t="shared" si="122"/>
        <v>0</v>
      </c>
      <c r="J331" s="19">
        <v>0</v>
      </c>
      <c r="K331" s="19">
        <v>0</v>
      </c>
      <c r="L331" s="19">
        <v>0</v>
      </c>
      <c r="M331" s="19">
        <f t="shared" si="123"/>
        <v>0</v>
      </c>
      <c r="N331" s="19">
        <f t="shared" si="124"/>
        <v>0</v>
      </c>
      <c r="O331" s="127" t="str">
        <f t="shared" si="125"/>
        <v>-</v>
      </c>
      <c r="Q331" s="19">
        <v>0</v>
      </c>
      <c r="R331" s="19">
        <v>0</v>
      </c>
      <c r="S331" s="19">
        <f t="shared" si="126"/>
        <v>0</v>
      </c>
      <c r="T331" s="127" t="str">
        <f t="shared" si="127"/>
        <v>-</v>
      </c>
      <c r="W331" s="30">
        <f t="shared" si="128"/>
        <v>0</v>
      </c>
    </row>
    <row r="332" spans="3:23" ht="16.5" hidden="1" x14ac:dyDescent="0.3">
      <c r="C332" s="17" t="e" vm="341">
        <v>#VALUE!</v>
      </c>
      <c r="E332" s="14" t="str" cm="1">
        <f t="array" ref="E332">_FV(C332,"name")</f>
        <v>R&amp;M CART</v>
      </c>
      <c r="F332" s="19">
        <v>0</v>
      </c>
      <c r="G332" s="19">
        <v>0</v>
      </c>
      <c r="H332" s="19">
        <v>0</v>
      </c>
      <c r="I332" s="19">
        <f t="shared" si="122"/>
        <v>0</v>
      </c>
      <c r="J332" s="19">
        <v>0</v>
      </c>
      <c r="K332" s="19">
        <v>0</v>
      </c>
      <c r="L332" s="19">
        <v>0</v>
      </c>
      <c r="M332" s="19">
        <f t="shared" si="123"/>
        <v>0</v>
      </c>
      <c r="N332" s="19">
        <f t="shared" si="124"/>
        <v>0</v>
      </c>
      <c r="O332" s="127" t="str">
        <f t="shared" si="125"/>
        <v>-</v>
      </c>
      <c r="Q332" s="19">
        <v>0</v>
      </c>
      <c r="R332" s="19">
        <v>0</v>
      </c>
      <c r="S332" s="19">
        <f t="shared" si="126"/>
        <v>0</v>
      </c>
      <c r="T332" s="127" t="str">
        <f t="shared" si="127"/>
        <v>-</v>
      </c>
      <c r="W332" s="30">
        <f t="shared" si="128"/>
        <v>0</v>
      </c>
    </row>
    <row r="333" spans="3:23" ht="16.5" hidden="1" x14ac:dyDescent="0.3">
      <c r="C333" s="17" t="e" vm="342">
        <v>#VALUE!</v>
      </c>
      <c r="E333" s="14" t="str" cm="1">
        <f t="array" ref="E333">_FV(C333,"name")</f>
        <v>GARDENS AND GROUNDS ADMIN</v>
      </c>
      <c r="F333" s="19">
        <v>0</v>
      </c>
      <c r="G333" s="19">
        <v>0</v>
      </c>
      <c r="H333" s="19">
        <v>0</v>
      </c>
      <c r="I333" s="19">
        <f t="shared" si="122"/>
        <v>0</v>
      </c>
      <c r="J333" s="19">
        <v>0</v>
      </c>
      <c r="K333" s="19">
        <v>0</v>
      </c>
      <c r="L333" s="19">
        <v>0</v>
      </c>
      <c r="M333" s="19">
        <f t="shared" si="123"/>
        <v>0</v>
      </c>
      <c r="N333" s="19">
        <f t="shared" si="124"/>
        <v>0</v>
      </c>
      <c r="O333" s="127" t="str">
        <f t="shared" si="125"/>
        <v>-</v>
      </c>
      <c r="Q333" s="19">
        <v>0</v>
      </c>
      <c r="R333" s="19">
        <v>0</v>
      </c>
      <c r="S333" s="19">
        <f t="shared" si="126"/>
        <v>0</v>
      </c>
      <c r="T333" s="127" t="str">
        <f t="shared" si="127"/>
        <v>-</v>
      </c>
      <c r="W333" s="30">
        <f t="shared" si="128"/>
        <v>0</v>
      </c>
    </row>
    <row r="334" spans="3:23" ht="16.5" hidden="1" x14ac:dyDescent="0.3">
      <c r="C334" s="17" t="e" vm="343">
        <v>#VALUE!</v>
      </c>
      <c r="E334" s="14" t="str" cm="1">
        <f t="array" ref="E334">_FV(C334,"name")</f>
        <v>REP &amp; MAINT  NO GST</v>
      </c>
      <c r="F334" s="19">
        <v>0</v>
      </c>
      <c r="G334" s="19">
        <v>0</v>
      </c>
      <c r="H334" s="19">
        <v>0</v>
      </c>
      <c r="I334" s="19">
        <f t="shared" si="122"/>
        <v>0</v>
      </c>
      <c r="J334" s="19">
        <v>0</v>
      </c>
      <c r="K334" s="19">
        <v>0</v>
      </c>
      <c r="L334" s="19">
        <v>0</v>
      </c>
      <c r="M334" s="19">
        <f t="shared" si="123"/>
        <v>0</v>
      </c>
      <c r="N334" s="19">
        <f t="shared" si="124"/>
        <v>0</v>
      </c>
      <c r="O334" s="127" t="str">
        <f t="shared" si="125"/>
        <v>-</v>
      </c>
      <c r="Q334" s="19">
        <v>0</v>
      </c>
      <c r="R334" s="19">
        <v>0</v>
      </c>
      <c r="S334" s="19">
        <f t="shared" si="126"/>
        <v>0</v>
      </c>
      <c r="T334" s="127" t="str">
        <f t="shared" si="127"/>
        <v>-</v>
      </c>
      <c r="W334" s="30">
        <f t="shared" si="128"/>
        <v>0</v>
      </c>
    </row>
    <row r="335" spans="3:23" ht="16.5" hidden="1" x14ac:dyDescent="0.3">
      <c r="C335" s="17" t="e" vm="344">
        <v>#VALUE!</v>
      </c>
      <c r="E335" s="14" t="str" cm="1">
        <f t="array" ref="E335">_FV(C335,"name")</f>
        <v>REPAIRS &amp; MAINT BAR NO GS</v>
      </c>
      <c r="F335" s="19">
        <v>0</v>
      </c>
      <c r="G335" s="19">
        <v>0</v>
      </c>
      <c r="H335" s="19">
        <v>0</v>
      </c>
      <c r="I335" s="19">
        <f t="shared" si="122"/>
        <v>0</v>
      </c>
      <c r="J335" s="19">
        <v>0</v>
      </c>
      <c r="K335" s="19">
        <v>0</v>
      </c>
      <c r="L335" s="19">
        <v>0</v>
      </c>
      <c r="M335" s="19">
        <f t="shared" si="123"/>
        <v>0</v>
      </c>
      <c r="N335" s="19">
        <f t="shared" si="124"/>
        <v>0</v>
      </c>
      <c r="O335" s="127" t="str">
        <f t="shared" si="125"/>
        <v>-</v>
      </c>
      <c r="Q335" s="19">
        <v>0</v>
      </c>
      <c r="R335" s="19">
        <v>0</v>
      </c>
      <c r="S335" s="19">
        <f t="shared" si="126"/>
        <v>0</v>
      </c>
      <c r="T335" s="127" t="str">
        <f t="shared" si="127"/>
        <v>-</v>
      </c>
      <c r="W335" s="30">
        <f t="shared" si="128"/>
        <v>0</v>
      </c>
    </row>
    <row r="336" spans="3:23" ht="16.5" hidden="1" x14ac:dyDescent="0.3">
      <c r="C336" s="17" t="e" vm="345">
        <v>#VALUE!</v>
      </c>
      <c r="E336" s="14" t="str" cm="1">
        <f t="array" ref="E336">_FV(C336,"name")</f>
        <v>REP &amp; MAINT GENERAL NO GS</v>
      </c>
      <c r="F336" s="19">
        <v>0</v>
      </c>
      <c r="G336" s="19">
        <v>0</v>
      </c>
      <c r="H336" s="19">
        <v>0</v>
      </c>
      <c r="I336" s="19">
        <f t="shared" si="122"/>
        <v>0</v>
      </c>
      <c r="J336" s="19">
        <v>0</v>
      </c>
      <c r="K336" s="19">
        <v>0</v>
      </c>
      <c r="L336" s="19">
        <v>0</v>
      </c>
      <c r="M336" s="19">
        <f t="shared" si="123"/>
        <v>0</v>
      </c>
      <c r="N336" s="19">
        <f t="shared" si="124"/>
        <v>0</v>
      </c>
      <c r="O336" s="127" t="str">
        <f t="shared" si="125"/>
        <v>-</v>
      </c>
      <c r="Q336" s="19">
        <v>0</v>
      </c>
      <c r="R336" s="19">
        <v>0</v>
      </c>
      <c r="S336" s="19">
        <f t="shared" si="126"/>
        <v>0</v>
      </c>
      <c r="T336" s="127" t="str">
        <f t="shared" si="127"/>
        <v>-</v>
      </c>
      <c r="W336" s="30">
        <f t="shared" si="128"/>
        <v>0</v>
      </c>
    </row>
    <row r="337" spans="3:23" ht="15.75" x14ac:dyDescent="0.3">
      <c r="C337" s="17" t="e" vm="346">
        <v>#VALUE!</v>
      </c>
      <c r="E337" s="26" t="str" cm="1">
        <f t="array" ref="E337">_FV(C337,"name")</f>
        <v>REPAIRS AND MAINTENANCE</v>
      </c>
      <c r="F337" s="27">
        <v>880</v>
      </c>
      <c r="G337" s="27">
        <v>3826.13</v>
      </c>
      <c r="H337" s="27">
        <v>12159.02</v>
      </c>
      <c r="I337" s="27">
        <f t="shared" si="122"/>
        <v>16865.150000000001</v>
      </c>
      <c r="J337" s="27">
        <v>879</v>
      </c>
      <c r="K337" s="27">
        <v>5132.5200000000004</v>
      </c>
      <c r="L337" s="27">
        <v>731.21</v>
      </c>
      <c r="M337" s="27">
        <f t="shared" si="123"/>
        <v>6742.7300000000005</v>
      </c>
      <c r="N337" s="27">
        <f t="shared" si="124"/>
        <v>10122.420000000002</v>
      </c>
      <c r="O337" s="130">
        <f t="shared" si="125"/>
        <v>1.5012346631112325</v>
      </c>
      <c r="Q337" s="27">
        <v>15985.15</v>
      </c>
      <c r="R337" s="27">
        <v>5863.73</v>
      </c>
      <c r="S337" s="27">
        <f t="shared" si="126"/>
        <v>10121.42</v>
      </c>
      <c r="T337" s="130">
        <f t="shared" si="127"/>
        <v>1.7261060792362541</v>
      </c>
      <c r="W337" s="30">
        <f t="shared" si="128"/>
        <v>57615.78</v>
      </c>
    </row>
    <row r="338" spans="3:23" ht="16.5" x14ac:dyDescent="0.3">
      <c r="C338" s="17" t="e" vm="347">
        <v>#VALUE!</v>
      </c>
      <c r="E338" s="14" t="str" cm="1">
        <f t="array" ref="E338">_FV(C338,"name")</f>
        <v>LEGAL FEES ADMIN</v>
      </c>
      <c r="F338" s="19">
        <v>0</v>
      </c>
      <c r="G338" s="19">
        <v>0</v>
      </c>
      <c r="H338" s="19">
        <v>1755</v>
      </c>
      <c r="I338" s="19">
        <f t="shared" si="122"/>
        <v>1755</v>
      </c>
      <c r="J338" s="19">
        <v>2025</v>
      </c>
      <c r="K338" s="19">
        <v>1426</v>
      </c>
      <c r="L338" s="19">
        <v>0</v>
      </c>
      <c r="M338" s="19">
        <f t="shared" si="123"/>
        <v>3451</v>
      </c>
      <c r="N338" s="19">
        <f t="shared" si="124"/>
        <v>-1696</v>
      </c>
      <c r="O338" s="127">
        <f t="shared" si="125"/>
        <v>-0.49145175311503914</v>
      </c>
      <c r="Q338" s="19">
        <v>1755</v>
      </c>
      <c r="R338" s="19">
        <v>1426</v>
      </c>
      <c r="S338" s="19">
        <f t="shared" si="126"/>
        <v>329</v>
      </c>
      <c r="T338" s="127">
        <f t="shared" si="127"/>
        <v>0.23071528751753156</v>
      </c>
      <c r="W338" s="30">
        <f t="shared" si="128"/>
        <v>10142</v>
      </c>
    </row>
    <row r="339" spans="3:23" ht="16.5" x14ac:dyDescent="0.3">
      <c r="C339" s="17" t="e" vm="348">
        <v>#VALUE!</v>
      </c>
      <c r="E339" s="14" t="str" cm="1">
        <f t="array" ref="E339">_FV(C339,"name")</f>
        <v>PROF. FEES OTH ADMIN</v>
      </c>
      <c r="F339" s="19">
        <v>0</v>
      </c>
      <c r="G339" s="19">
        <v>61</v>
      </c>
      <c r="H339" s="19">
        <v>0</v>
      </c>
      <c r="I339" s="19">
        <f t="shared" si="122"/>
        <v>61</v>
      </c>
      <c r="J339" s="19">
        <v>0</v>
      </c>
      <c r="K339" s="19">
        <v>59</v>
      </c>
      <c r="L339" s="19">
        <v>0</v>
      </c>
      <c r="M339" s="19">
        <f t="shared" si="123"/>
        <v>59</v>
      </c>
      <c r="N339" s="19">
        <f t="shared" si="124"/>
        <v>2</v>
      </c>
      <c r="O339" s="127">
        <f t="shared" si="125"/>
        <v>3.3898305084745763E-2</v>
      </c>
      <c r="Q339" s="19">
        <v>61</v>
      </c>
      <c r="R339" s="19">
        <v>59</v>
      </c>
      <c r="S339" s="19">
        <f t="shared" si="126"/>
        <v>2</v>
      </c>
      <c r="T339" s="127">
        <f t="shared" si="127"/>
        <v>3.3898305084745763E-2</v>
      </c>
      <c r="W339" s="30">
        <f t="shared" si="128"/>
        <v>240</v>
      </c>
    </row>
    <row r="340" spans="3:23" ht="16.5" hidden="1" x14ac:dyDescent="0.3">
      <c r="C340" s="17" t="e" vm="349">
        <v>#VALUE!</v>
      </c>
      <c r="E340" s="14" t="str" cm="1">
        <f t="array" ref="E340">_FV(C340,"name")</f>
        <v>PROF. FEES OTH ADMIN NO G</v>
      </c>
      <c r="F340" s="19">
        <v>0</v>
      </c>
      <c r="G340" s="19">
        <v>0</v>
      </c>
      <c r="H340" s="19">
        <v>0</v>
      </c>
      <c r="I340" s="19">
        <f t="shared" si="122"/>
        <v>0</v>
      </c>
      <c r="J340" s="19">
        <v>0</v>
      </c>
      <c r="K340" s="19">
        <v>0</v>
      </c>
      <c r="L340" s="19">
        <v>0</v>
      </c>
      <c r="M340" s="19">
        <f t="shared" si="123"/>
        <v>0</v>
      </c>
      <c r="N340" s="19">
        <f t="shared" si="124"/>
        <v>0</v>
      </c>
      <c r="O340" s="127" t="str">
        <f t="shared" si="125"/>
        <v>-</v>
      </c>
      <c r="Q340" s="19">
        <v>0</v>
      </c>
      <c r="R340" s="19">
        <v>0</v>
      </c>
      <c r="S340" s="19">
        <f t="shared" si="126"/>
        <v>0</v>
      </c>
      <c r="T340" s="127" t="str">
        <f t="shared" si="127"/>
        <v>-</v>
      </c>
      <c r="W340" s="30">
        <f t="shared" si="128"/>
        <v>0</v>
      </c>
    </row>
    <row r="341" spans="3:23" ht="15.75" x14ac:dyDescent="0.3">
      <c r="C341" s="17" t="e" vm="350">
        <v>#VALUE!</v>
      </c>
      <c r="E341" s="26" t="str" cm="1">
        <f t="array" ref="E341">_FV(C341,"name")</f>
        <v>LEGAL AND PROFESSIONAL</v>
      </c>
      <c r="F341" s="27">
        <v>0</v>
      </c>
      <c r="G341" s="27">
        <v>61</v>
      </c>
      <c r="H341" s="27">
        <v>1755</v>
      </c>
      <c r="I341" s="27">
        <f t="shared" si="122"/>
        <v>1816</v>
      </c>
      <c r="J341" s="27">
        <v>2025</v>
      </c>
      <c r="K341" s="27">
        <v>1485</v>
      </c>
      <c r="L341" s="27">
        <v>0</v>
      </c>
      <c r="M341" s="27">
        <f t="shared" si="123"/>
        <v>3510</v>
      </c>
      <c r="N341" s="27">
        <f t="shared" si="124"/>
        <v>-1694</v>
      </c>
      <c r="O341" s="130">
        <f t="shared" si="125"/>
        <v>-0.48262108262108261</v>
      </c>
      <c r="Q341" s="27">
        <v>1816</v>
      </c>
      <c r="R341" s="27">
        <v>1485</v>
      </c>
      <c r="S341" s="27">
        <f t="shared" si="126"/>
        <v>331</v>
      </c>
      <c r="T341" s="130">
        <f t="shared" si="127"/>
        <v>0.2228956228956229</v>
      </c>
      <c r="W341" s="30">
        <f t="shared" si="128"/>
        <v>10382</v>
      </c>
    </row>
    <row r="342" spans="3:23" ht="16.5" x14ac:dyDescent="0.3">
      <c r="C342" s="17" t="e" vm="351">
        <v>#VALUE!</v>
      </c>
      <c r="E342" s="14" t="str" cm="1">
        <f t="array" ref="E342">_FV(C342,"name")</f>
        <v>TELEPHONE (PUBLIC)</v>
      </c>
      <c r="F342" s="19">
        <v>595.92999999999995</v>
      </c>
      <c r="G342" s="19">
        <v>526.64</v>
      </c>
      <c r="H342" s="19">
        <v>596.09</v>
      </c>
      <c r="I342" s="19">
        <f t="shared" si="122"/>
        <v>1718.6599999999999</v>
      </c>
      <c r="J342" s="19">
        <v>940.56</v>
      </c>
      <c r="K342" s="19">
        <v>646.41</v>
      </c>
      <c r="L342" s="19">
        <v>584.23</v>
      </c>
      <c r="M342" s="19">
        <f t="shared" si="123"/>
        <v>2171.1999999999998</v>
      </c>
      <c r="N342" s="19">
        <f t="shared" si="124"/>
        <v>-452.53999999999996</v>
      </c>
      <c r="O342" s="127">
        <f t="shared" si="125"/>
        <v>-0.20842851879145174</v>
      </c>
      <c r="Q342" s="19">
        <v>1122.73</v>
      </c>
      <c r="R342" s="19">
        <v>1230.6400000000001</v>
      </c>
      <c r="S342" s="19">
        <f t="shared" si="126"/>
        <v>-107.91000000000008</v>
      </c>
      <c r="T342" s="127">
        <f t="shared" si="127"/>
        <v>-8.768608203861411E-2</v>
      </c>
      <c r="W342" s="30">
        <f t="shared" si="128"/>
        <v>6839.32</v>
      </c>
    </row>
    <row r="343" spans="3:23" ht="16.5" hidden="1" x14ac:dyDescent="0.3">
      <c r="C343" s="17" t="e" vm="352">
        <v>#VALUE!</v>
      </c>
      <c r="E343" s="14" t="str" cm="1">
        <f t="array" ref="E343">_FV(C343,"name")</f>
        <v>TELE &amp; COMM. COSTS ADMIN</v>
      </c>
      <c r="F343" s="19">
        <v>0</v>
      </c>
      <c r="G343" s="19">
        <v>0</v>
      </c>
      <c r="H343" s="19">
        <v>0</v>
      </c>
      <c r="I343" s="19">
        <f t="shared" si="122"/>
        <v>0</v>
      </c>
      <c r="J343" s="19">
        <v>0</v>
      </c>
      <c r="K343" s="19">
        <v>0</v>
      </c>
      <c r="L343" s="19">
        <v>0</v>
      </c>
      <c r="M343" s="19">
        <f t="shared" si="123"/>
        <v>0</v>
      </c>
      <c r="N343" s="19">
        <f t="shared" si="124"/>
        <v>0</v>
      </c>
      <c r="O343" s="127" t="str">
        <f t="shared" si="125"/>
        <v>-</v>
      </c>
      <c r="Q343" s="19">
        <v>0</v>
      </c>
      <c r="R343" s="19">
        <v>0</v>
      </c>
      <c r="S343" s="19">
        <f t="shared" si="126"/>
        <v>0</v>
      </c>
      <c r="T343" s="127" t="str">
        <f t="shared" si="127"/>
        <v>-</v>
      </c>
      <c r="W343" s="30">
        <f t="shared" si="128"/>
        <v>0</v>
      </c>
    </row>
    <row r="344" spans="3:23" ht="16.5" x14ac:dyDescent="0.3">
      <c r="C344" s="17" t="e" vm="353">
        <v>#VALUE!</v>
      </c>
      <c r="E344" s="14" t="str" cm="1">
        <f t="array" ref="E344">_FV(C344,"name")</f>
        <v>TELEPHONE PRO SHOP</v>
      </c>
      <c r="F344" s="19">
        <v>0</v>
      </c>
      <c r="G344" s="19">
        <v>68.180000000000007</v>
      </c>
      <c r="H344" s="19">
        <v>0</v>
      </c>
      <c r="I344" s="19">
        <f t="shared" si="122"/>
        <v>68.180000000000007</v>
      </c>
      <c r="J344" s="19">
        <v>0</v>
      </c>
      <c r="K344" s="19">
        <v>0</v>
      </c>
      <c r="L344" s="19">
        <v>0</v>
      </c>
      <c r="M344" s="19">
        <f t="shared" si="123"/>
        <v>0</v>
      </c>
      <c r="N344" s="19">
        <f t="shared" ref="N344:N375" si="129">I344-M344</f>
        <v>68.180000000000007</v>
      </c>
      <c r="O344" s="127" t="str">
        <f t="shared" ref="O344:O375" si="130">IFERROR(N344/M344,"-")</f>
        <v>-</v>
      </c>
      <c r="Q344" s="19">
        <v>68.180000000000007</v>
      </c>
      <c r="R344" s="19">
        <v>0</v>
      </c>
      <c r="S344" s="19">
        <f t="shared" si="126"/>
        <v>68.180000000000007</v>
      </c>
      <c r="T344" s="127" t="str">
        <f t="shared" si="127"/>
        <v>-</v>
      </c>
      <c r="W344" s="30">
        <f t="shared" si="128"/>
        <v>136.36000000000001</v>
      </c>
    </row>
    <row r="345" spans="3:23" ht="16.5" hidden="1" x14ac:dyDescent="0.3">
      <c r="C345" s="17" t="e" vm="354">
        <v>#VALUE!</v>
      </c>
      <c r="E345" s="14" t="str" cm="1">
        <f t="array" ref="E345">_FV(C345,"name")</f>
        <v>TELE.EQUIP R NO GST ADMIN</v>
      </c>
      <c r="F345" s="19">
        <v>0</v>
      </c>
      <c r="G345" s="19">
        <v>0</v>
      </c>
      <c r="H345" s="19">
        <v>0</v>
      </c>
      <c r="I345" s="19">
        <f t="shared" si="122"/>
        <v>0</v>
      </c>
      <c r="J345" s="19">
        <v>0</v>
      </c>
      <c r="K345" s="19">
        <v>0</v>
      </c>
      <c r="L345" s="19">
        <v>0</v>
      </c>
      <c r="M345" s="19">
        <f t="shared" si="123"/>
        <v>0</v>
      </c>
      <c r="N345" s="19">
        <f t="shared" si="129"/>
        <v>0</v>
      </c>
      <c r="O345" s="127" t="str">
        <f t="shared" si="130"/>
        <v>-</v>
      </c>
      <c r="Q345" s="19">
        <v>0</v>
      </c>
      <c r="R345" s="19">
        <v>0</v>
      </c>
      <c r="S345" s="19">
        <f t="shared" si="126"/>
        <v>0</v>
      </c>
      <c r="T345" s="127" t="str">
        <f t="shared" si="127"/>
        <v>-</v>
      </c>
      <c r="W345" s="30">
        <f t="shared" si="128"/>
        <v>0</v>
      </c>
    </row>
    <row r="346" spans="3:23" ht="15.75" x14ac:dyDescent="0.3">
      <c r="C346" s="17" t="e" vm="355">
        <v>#VALUE!</v>
      </c>
      <c r="E346" s="26" t="str" cm="1">
        <f t="array" ref="E346">_FV(C346,"name")</f>
        <v>TELEPHONE</v>
      </c>
      <c r="F346" s="27">
        <v>595.92999999999995</v>
      </c>
      <c r="G346" s="27">
        <v>594.82000000000005</v>
      </c>
      <c r="H346" s="27">
        <v>596.09</v>
      </c>
      <c r="I346" s="27">
        <f t="shared" si="122"/>
        <v>1786.8400000000001</v>
      </c>
      <c r="J346" s="27">
        <v>940.56</v>
      </c>
      <c r="K346" s="27">
        <v>646.41</v>
      </c>
      <c r="L346" s="27">
        <v>584.23</v>
      </c>
      <c r="M346" s="27">
        <f t="shared" si="123"/>
        <v>2171.1999999999998</v>
      </c>
      <c r="N346" s="27">
        <f t="shared" si="129"/>
        <v>-384.35999999999967</v>
      </c>
      <c r="O346" s="130">
        <f t="shared" si="130"/>
        <v>-0.17702652910832706</v>
      </c>
      <c r="Q346" s="27">
        <v>1190.9100000000001</v>
      </c>
      <c r="R346" s="27">
        <v>1230.6400000000001</v>
      </c>
      <c r="S346" s="27">
        <f t="shared" si="126"/>
        <v>-39.730000000000018</v>
      </c>
      <c r="T346" s="130">
        <f t="shared" si="127"/>
        <v>-3.2284014821556274E-2</v>
      </c>
      <c r="W346" s="30">
        <f t="shared" si="128"/>
        <v>6975.68</v>
      </c>
    </row>
    <row r="347" spans="3:23" ht="16.5" x14ac:dyDescent="0.3">
      <c r="C347" s="17" t="e" vm="356">
        <v>#VALUE!</v>
      </c>
      <c r="E347" s="14" t="str" cm="1">
        <f t="array" ref="E347">_FV(C347,"name")</f>
        <v>OPER SUPPLIES  ADMIN</v>
      </c>
      <c r="F347" s="19">
        <v>287.89999999999998</v>
      </c>
      <c r="G347" s="19">
        <v>301.89999999999998</v>
      </c>
      <c r="H347" s="19">
        <v>384.9</v>
      </c>
      <c r="I347" s="19">
        <f t="shared" si="122"/>
        <v>974.69999999999993</v>
      </c>
      <c r="J347" s="19">
        <v>708.17</v>
      </c>
      <c r="K347" s="19">
        <v>1872.4</v>
      </c>
      <c r="L347" s="19">
        <v>239.72</v>
      </c>
      <c r="M347" s="19">
        <f t="shared" si="123"/>
        <v>2820.29</v>
      </c>
      <c r="N347" s="19">
        <f t="shared" si="129"/>
        <v>-1845.5900000000001</v>
      </c>
      <c r="O347" s="127">
        <f t="shared" si="130"/>
        <v>-0.65439724283672962</v>
      </c>
      <c r="Q347" s="19">
        <v>686.8</v>
      </c>
      <c r="R347" s="19">
        <v>2112.12</v>
      </c>
      <c r="S347" s="19">
        <f t="shared" si="126"/>
        <v>-1425.32</v>
      </c>
      <c r="T347" s="127">
        <f t="shared" si="127"/>
        <v>-0.67482908168096511</v>
      </c>
      <c r="W347" s="30">
        <f t="shared" si="128"/>
        <v>6978.81</v>
      </c>
    </row>
    <row r="348" spans="3:23" ht="16.5" hidden="1" x14ac:dyDescent="0.3">
      <c r="C348" s="17" t="e" vm="357">
        <v>#VALUE!</v>
      </c>
      <c r="E348" s="14" t="str" cm="1">
        <f t="array" ref="E348">_FV(C348,"name")</f>
        <v>OPER SUPPLIES C-C  NO GST</v>
      </c>
      <c r="F348" s="19">
        <v>0</v>
      </c>
      <c r="G348" s="19">
        <v>0</v>
      </c>
      <c r="H348" s="19">
        <v>0</v>
      </c>
      <c r="I348" s="19">
        <f t="shared" si="122"/>
        <v>0</v>
      </c>
      <c r="J348" s="19">
        <v>0</v>
      </c>
      <c r="K348" s="19">
        <v>0</v>
      </c>
      <c r="L348" s="19">
        <v>0</v>
      </c>
      <c r="M348" s="19">
        <f t="shared" si="123"/>
        <v>0</v>
      </c>
      <c r="N348" s="19">
        <f t="shared" si="129"/>
        <v>0</v>
      </c>
      <c r="O348" s="127" t="str">
        <f t="shared" si="130"/>
        <v>-</v>
      </c>
      <c r="Q348" s="19">
        <v>0</v>
      </c>
      <c r="R348" s="19">
        <v>0</v>
      </c>
      <c r="S348" s="19">
        <f t="shared" si="126"/>
        <v>0</v>
      </c>
      <c r="T348" s="127" t="str">
        <f t="shared" si="127"/>
        <v>-</v>
      </c>
      <c r="W348" s="30">
        <f t="shared" si="128"/>
        <v>0</v>
      </c>
    </row>
    <row r="349" spans="3:23" ht="16.5" hidden="1" x14ac:dyDescent="0.3">
      <c r="C349" s="17" t="e" vm="358">
        <v>#VALUE!</v>
      </c>
      <c r="E349" s="14" t="str" cm="1">
        <f t="array" ref="E349">_FV(C349,"name")</f>
        <v>OPER SUPPLIES  NO GST</v>
      </c>
      <c r="F349" s="19">
        <v>0</v>
      </c>
      <c r="G349" s="19">
        <v>0</v>
      </c>
      <c r="H349" s="19">
        <v>0</v>
      </c>
      <c r="I349" s="19">
        <f t="shared" si="122"/>
        <v>0</v>
      </c>
      <c r="J349" s="19">
        <v>0</v>
      </c>
      <c r="K349" s="19">
        <v>0</v>
      </c>
      <c r="L349" s="19">
        <v>0</v>
      </c>
      <c r="M349" s="19">
        <f t="shared" si="123"/>
        <v>0</v>
      </c>
      <c r="N349" s="19">
        <f t="shared" si="129"/>
        <v>0</v>
      </c>
      <c r="O349" s="127" t="str">
        <f t="shared" si="130"/>
        <v>-</v>
      </c>
      <c r="Q349" s="19">
        <v>0</v>
      </c>
      <c r="R349" s="19">
        <v>0</v>
      </c>
      <c r="S349" s="19">
        <f t="shared" si="126"/>
        <v>0</v>
      </c>
      <c r="T349" s="127" t="str">
        <f t="shared" si="127"/>
        <v>-</v>
      </c>
      <c r="W349" s="30">
        <f t="shared" si="128"/>
        <v>0</v>
      </c>
    </row>
    <row r="350" spans="3:23" ht="15.75" x14ac:dyDescent="0.3">
      <c r="C350" s="17" t="e" vm="359">
        <v>#VALUE!</v>
      </c>
      <c r="E350" s="26" t="str" cm="1">
        <f t="array" ref="E350">_FV(C350,"name")</f>
        <v>OPERATING SUPPLIES</v>
      </c>
      <c r="F350" s="27">
        <v>287.89999999999998</v>
      </c>
      <c r="G350" s="27">
        <v>301.89999999999998</v>
      </c>
      <c r="H350" s="27">
        <v>384.9</v>
      </c>
      <c r="I350" s="27">
        <f t="shared" si="122"/>
        <v>974.69999999999993</v>
      </c>
      <c r="J350" s="27">
        <v>708.17</v>
      </c>
      <c r="K350" s="27">
        <v>1872.4</v>
      </c>
      <c r="L350" s="27">
        <v>239.72</v>
      </c>
      <c r="M350" s="27">
        <f t="shared" si="123"/>
        <v>2820.29</v>
      </c>
      <c r="N350" s="27">
        <f t="shared" si="129"/>
        <v>-1845.5900000000001</v>
      </c>
      <c r="O350" s="130">
        <f t="shared" si="130"/>
        <v>-0.65439724283672962</v>
      </c>
      <c r="Q350" s="27">
        <v>686.8</v>
      </c>
      <c r="R350" s="27">
        <v>2112.12</v>
      </c>
      <c r="S350" s="27">
        <f t="shared" si="126"/>
        <v>-1425.32</v>
      </c>
      <c r="T350" s="130">
        <f t="shared" si="127"/>
        <v>-0.67482908168096511</v>
      </c>
      <c r="W350" s="30">
        <f t="shared" si="128"/>
        <v>6978.81</v>
      </c>
    </row>
    <row r="351" spans="3:23" ht="16.5" hidden="1" x14ac:dyDescent="0.3">
      <c r="C351" s="17" t="e" vm="360">
        <v>#VALUE!</v>
      </c>
      <c r="E351" s="14" t="str" cm="1">
        <f t="array" ref="E351">_FV(C351,"name")</f>
        <v>MOTOR VEHICLE EXP NO GST</v>
      </c>
      <c r="F351" s="19">
        <v>0</v>
      </c>
      <c r="G351" s="19">
        <v>0</v>
      </c>
      <c r="H351" s="19">
        <v>0</v>
      </c>
      <c r="I351" s="19">
        <f t="shared" si="122"/>
        <v>0</v>
      </c>
      <c r="J351" s="19">
        <v>0</v>
      </c>
      <c r="K351" s="19">
        <v>0</v>
      </c>
      <c r="L351" s="19">
        <v>0</v>
      </c>
      <c r="M351" s="19">
        <f t="shared" si="123"/>
        <v>0</v>
      </c>
      <c r="N351" s="19">
        <f t="shared" si="129"/>
        <v>0</v>
      </c>
      <c r="O351" s="127" t="str">
        <f t="shared" si="130"/>
        <v>-</v>
      </c>
      <c r="Q351" s="19">
        <v>0</v>
      </c>
      <c r="R351" s="19">
        <v>0</v>
      </c>
      <c r="S351" s="19">
        <f t="shared" si="126"/>
        <v>0</v>
      </c>
      <c r="T351" s="127" t="str">
        <f t="shared" si="127"/>
        <v>-</v>
      </c>
      <c r="W351" s="30">
        <f t="shared" si="128"/>
        <v>0</v>
      </c>
    </row>
    <row r="352" spans="3:23" ht="16.5" hidden="1" x14ac:dyDescent="0.3">
      <c r="C352" s="17" t="e" vm="361">
        <v>#VALUE!</v>
      </c>
      <c r="E352" s="14" t="str" cm="1">
        <f t="array" ref="E352">_FV(C352,"name")</f>
        <v>MOTOR VEHICLE EXP RE NO G</v>
      </c>
      <c r="F352" s="19">
        <v>0</v>
      </c>
      <c r="G352" s="19">
        <v>0</v>
      </c>
      <c r="H352" s="19">
        <v>0</v>
      </c>
      <c r="I352" s="19">
        <f t="shared" si="122"/>
        <v>0</v>
      </c>
      <c r="J352" s="19">
        <v>0</v>
      </c>
      <c r="K352" s="19">
        <v>0</v>
      </c>
      <c r="L352" s="19">
        <v>0</v>
      </c>
      <c r="M352" s="19">
        <f t="shared" si="123"/>
        <v>0</v>
      </c>
      <c r="N352" s="19">
        <f t="shared" si="129"/>
        <v>0</v>
      </c>
      <c r="O352" s="127" t="str">
        <f t="shared" si="130"/>
        <v>-</v>
      </c>
      <c r="Q352" s="19">
        <v>0</v>
      </c>
      <c r="R352" s="19">
        <v>0</v>
      </c>
      <c r="S352" s="19">
        <f t="shared" si="126"/>
        <v>0</v>
      </c>
      <c r="T352" s="127" t="str">
        <f t="shared" si="127"/>
        <v>-</v>
      </c>
      <c r="W352" s="30">
        <f t="shared" si="128"/>
        <v>0</v>
      </c>
    </row>
    <row r="353" spans="3:23" ht="16.5" hidden="1" x14ac:dyDescent="0.3">
      <c r="C353" s="17" t="e" vm="362">
        <v>#VALUE!</v>
      </c>
      <c r="E353" s="14" t="str" cm="1">
        <f t="array" ref="E353">_FV(C353,"name")</f>
        <v>VEH. &amp; EQUIP. EXE  GREENS</v>
      </c>
      <c r="F353" s="19">
        <v>0</v>
      </c>
      <c r="G353" s="19">
        <v>0</v>
      </c>
      <c r="H353" s="19">
        <v>0</v>
      </c>
      <c r="I353" s="19">
        <f t="shared" si="122"/>
        <v>0</v>
      </c>
      <c r="J353" s="19">
        <v>0</v>
      </c>
      <c r="K353" s="19">
        <v>0</v>
      </c>
      <c r="L353" s="19">
        <v>0</v>
      </c>
      <c r="M353" s="19">
        <f t="shared" si="123"/>
        <v>0</v>
      </c>
      <c r="N353" s="19">
        <f t="shared" si="129"/>
        <v>0</v>
      </c>
      <c r="O353" s="127" t="str">
        <f t="shared" si="130"/>
        <v>-</v>
      </c>
      <c r="Q353" s="19">
        <v>0</v>
      </c>
      <c r="R353" s="19">
        <v>0</v>
      </c>
      <c r="S353" s="19">
        <f t="shared" si="126"/>
        <v>0</v>
      </c>
      <c r="T353" s="127" t="str">
        <f t="shared" si="127"/>
        <v>-</v>
      </c>
      <c r="W353" s="30">
        <f t="shared" si="128"/>
        <v>0</v>
      </c>
    </row>
    <row r="354" spans="3:23" ht="16.5" hidden="1" x14ac:dyDescent="0.3">
      <c r="C354" s="17" t="e" vm="363">
        <v>#VALUE!</v>
      </c>
      <c r="E354" s="14" t="str" cm="1">
        <f t="array" ref="E354">_FV(C354,"name")</f>
        <v>VEH &amp; EQUIP. EXES GREENS</v>
      </c>
      <c r="F354" s="19">
        <v>0</v>
      </c>
      <c r="G354" s="19">
        <v>0</v>
      </c>
      <c r="H354" s="19">
        <v>0</v>
      </c>
      <c r="I354" s="19">
        <f t="shared" si="122"/>
        <v>0</v>
      </c>
      <c r="J354" s="19">
        <v>0</v>
      </c>
      <c r="K354" s="19">
        <v>0</v>
      </c>
      <c r="L354" s="19">
        <v>0</v>
      </c>
      <c r="M354" s="19">
        <f t="shared" si="123"/>
        <v>0</v>
      </c>
      <c r="N354" s="19">
        <f t="shared" si="129"/>
        <v>0</v>
      </c>
      <c r="O354" s="127" t="str">
        <f t="shared" si="130"/>
        <v>-</v>
      </c>
      <c r="Q354" s="19">
        <v>0</v>
      </c>
      <c r="R354" s="19">
        <v>0</v>
      </c>
      <c r="S354" s="19">
        <f t="shared" si="126"/>
        <v>0</v>
      </c>
      <c r="T354" s="127" t="str">
        <f t="shared" si="127"/>
        <v>-</v>
      </c>
      <c r="W354" s="30">
        <f t="shared" si="128"/>
        <v>0</v>
      </c>
    </row>
    <row r="355" spans="3:23" ht="15.75" hidden="1" x14ac:dyDescent="0.3">
      <c r="C355" s="17" t="e" vm="364">
        <v>#VALUE!</v>
      </c>
      <c r="E355" s="26" t="str" cm="1">
        <f t="array" ref="E355">_FV(C355,"name")</f>
        <v>MOTOR VEHICLE EXPENSES</v>
      </c>
      <c r="F355" s="27">
        <v>0</v>
      </c>
      <c r="G355" s="27">
        <v>0</v>
      </c>
      <c r="H355" s="27">
        <v>0</v>
      </c>
      <c r="I355" s="27">
        <f t="shared" si="122"/>
        <v>0</v>
      </c>
      <c r="J355" s="27">
        <v>0</v>
      </c>
      <c r="K355" s="27">
        <v>0</v>
      </c>
      <c r="L355" s="27">
        <v>0</v>
      </c>
      <c r="M355" s="27">
        <f t="shared" si="123"/>
        <v>0</v>
      </c>
      <c r="N355" s="27">
        <f t="shared" si="129"/>
        <v>0</v>
      </c>
      <c r="O355" s="130" t="str">
        <f t="shared" si="130"/>
        <v>-</v>
      </c>
      <c r="Q355" s="27">
        <v>0</v>
      </c>
      <c r="R355" s="27">
        <v>0</v>
      </c>
      <c r="S355" s="27">
        <f t="shared" si="126"/>
        <v>0</v>
      </c>
      <c r="T355" s="130" t="str">
        <f t="shared" si="127"/>
        <v>-</v>
      </c>
      <c r="W355" s="30">
        <f t="shared" si="128"/>
        <v>0</v>
      </c>
    </row>
    <row r="356" spans="3:23" ht="16.5" x14ac:dyDescent="0.3">
      <c r="C356" s="17" t="e" vm="365">
        <v>#VALUE!</v>
      </c>
      <c r="E356" s="14" t="str" cm="1">
        <f t="array" ref="E356">_FV(C356,"name")</f>
        <v>WATER &amp; SEWERAGE (43246001)</v>
      </c>
      <c r="F356" s="19">
        <v>35.979999999999997</v>
      </c>
      <c r="G356" s="19">
        <v>13161.94</v>
      </c>
      <c r="H356" s="19">
        <v>0</v>
      </c>
      <c r="I356" s="19">
        <f t="shared" si="122"/>
        <v>13197.92</v>
      </c>
      <c r="J356" s="19">
        <v>0</v>
      </c>
      <c r="K356" s="19">
        <v>8658.86</v>
      </c>
      <c r="L356" s="19">
        <v>0</v>
      </c>
      <c r="M356" s="19">
        <f t="shared" si="123"/>
        <v>8658.86</v>
      </c>
      <c r="N356" s="19">
        <f t="shared" si="129"/>
        <v>4539.0599999999995</v>
      </c>
      <c r="O356" s="127">
        <f t="shared" si="130"/>
        <v>0.52420988444206273</v>
      </c>
      <c r="Q356" s="19">
        <v>13161.94</v>
      </c>
      <c r="R356" s="19">
        <v>8658.86</v>
      </c>
      <c r="S356" s="19">
        <f t="shared" si="126"/>
        <v>4503.08</v>
      </c>
      <c r="T356" s="127">
        <f t="shared" si="127"/>
        <v>0.52005460303088391</v>
      </c>
      <c r="W356" s="30">
        <f t="shared" si="128"/>
        <v>43677.58</v>
      </c>
    </row>
    <row r="357" spans="3:23" ht="16.5" x14ac:dyDescent="0.3">
      <c r="C357" s="17" t="e" vm="366">
        <v>#VALUE!</v>
      </c>
      <c r="E357" s="14" t="str" cm="1">
        <f t="array" ref="E357">_FV(C357,"name")</f>
        <v>RATES</v>
      </c>
      <c r="F357" s="19">
        <v>2909.54</v>
      </c>
      <c r="G357" s="19">
        <v>2909.54</v>
      </c>
      <c r="H357" s="19">
        <v>2909.54</v>
      </c>
      <c r="I357" s="19">
        <f t="shared" si="122"/>
        <v>8728.619999999999</v>
      </c>
      <c r="J357" s="19">
        <v>2458.06</v>
      </c>
      <c r="K357" s="19">
        <v>2458.06</v>
      </c>
      <c r="L357" s="19">
        <v>-2865.61</v>
      </c>
      <c r="M357" s="19">
        <f t="shared" si="123"/>
        <v>2050.5099999999998</v>
      </c>
      <c r="N357" s="19">
        <f t="shared" si="129"/>
        <v>6678.1099999999988</v>
      </c>
      <c r="O357" s="127">
        <f t="shared" si="130"/>
        <v>3.2568044047578404</v>
      </c>
      <c r="Q357" s="19">
        <v>5819.08</v>
      </c>
      <c r="R357" s="19">
        <v>-407.55</v>
      </c>
      <c r="S357" s="19">
        <f t="shared" si="126"/>
        <v>6226.63</v>
      </c>
      <c r="T357" s="127">
        <f t="shared" si="127"/>
        <v>-15.278198993988468</v>
      </c>
      <c r="W357" s="30">
        <f t="shared" si="128"/>
        <v>19100.199999999997</v>
      </c>
    </row>
    <row r="358" spans="3:23" ht="16.5" hidden="1" x14ac:dyDescent="0.3">
      <c r="C358" s="17" t="e" vm="367">
        <v>#VALUE!</v>
      </c>
      <c r="E358" s="14" t="str" cm="1">
        <f t="array" ref="E358">_FV(C358,"name")</f>
        <v>WATER &amp; SEWERAGE   GREENS</v>
      </c>
      <c r="F358" s="19">
        <v>0</v>
      </c>
      <c r="G358" s="19">
        <v>0</v>
      </c>
      <c r="H358" s="19">
        <v>0</v>
      </c>
      <c r="I358" s="19">
        <f t="shared" si="122"/>
        <v>0</v>
      </c>
      <c r="J358" s="19">
        <v>0</v>
      </c>
      <c r="K358" s="19">
        <v>0</v>
      </c>
      <c r="L358" s="19">
        <v>0</v>
      </c>
      <c r="M358" s="19">
        <f t="shared" si="123"/>
        <v>0</v>
      </c>
      <c r="N358" s="19">
        <f t="shared" si="129"/>
        <v>0</v>
      </c>
      <c r="O358" s="127" t="str">
        <f t="shared" si="130"/>
        <v>-</v>
      </c>
      <c r="Q358" s="19">
        <v>0</v>
      </c>
      <c r="R358" s="19">
        <v>0</v>
      </c>
      <c r="S358" s="19">
        <f t="shared" si="126"/>
        <v>0</v>
      </c>
      <c r="T358" s="127" t="str">
        <f t="shared" si="127"/>
        <v>-</v>
      </c>
      <c r="W358" s="30">
        <f t="shared" si="128"/>
        <v>0</v>
      </c>
    </row>
    <row r="359" spans="3:23" ht="16.5" hidden="1" x14ac:dyDescent="0.3">
      <c r="C359" s="17" t="e" vm="368">
        <v>#VALUE!</v>
      </c>
      <c r="E359" s="14" t="str" cm="1">
        <f t="array" ref="E359">_FV(C359,"name")</f>
        <v>WATER &amp; SEWERAGE (4324600a)</v>
      </c>
      <c r="F359" s="19">
        <v>0</v>
      </c>
      <c r="G359" s="19">
        <v>0</v>
      </c>
      <c r="H359" s="19">
        <v>0</v>
      </c>
      <c r="I359" s="19">
        <f t="shared" si="122"/>
        <v>0</v>
      </c>
      <c r="J359" s="19">
        <v>0</v>
      </c>
      <c r="K359" s="19">
        <v>0</v>
      </c>
      <c r="L359" s="19">
        <v>0</v>
      </c>
      <c r="M359" s="19">
        <f t="shared" si="123"/>
        <v>0</v>
      </c>
      <c r="N359" s="19">
        <f t="shared" si="129"/>
        <v>0</v>
      </c>
      <c r="O359" s="127" t="str">
        <f t="shared" si="130"/>
        <v>-</v>
      </c>
      <c r="Q359" s="19">
        <v>0</v>
      </c>
      <c r="R359" s="19">
        <v>0</v>
      </c>
      <c r="S359" s="19">
        <f t="shared" si="126"/>
        <v>0</v>
      </c>
      <c r="T359" s="127" t="str">
        <f t="shared" si="127"/>
        <v>-</v>
      </c>
      <c r="W359" s="30">
        <f t="shared" si="128"/>
        <v>0</v>
      </c>
    </row>
    <row r="360" spans="3:23" ht="16.5" hidden="1" x14ac:dyDescent="0.3">
      <c r="C360" s="17" t="e" vm="369">
        <v>#VALUE!</v>
      </c>
      <c r="E360" s="14" t="str" cm="1">
        <f t="array" ref="E360">_FV(C360,"name")</f>
        <v>WATER &amp; SEWERAGE  CAT  RE</v>
      </c>
      <c r="F360" s="19">
        <v>0</v>
      </c>
      <c r="G360" s="19">
        <v>0</v>
      </c>
      <c r="H360" s="19">
        <v>0</v>
      </c>
      <c r="I360" s="19">
        <f t="shared" si="122"/>
        <v>0</v>
      </c>
      <c r="J360" s="19">
        <v>0</v>
      </c>
      <c r="K360" s="19">
        <v>0</v>
      </c>
      <c r="L360" s="19">
        <v>0</v>
      </c>
      <c r="M360" s="19">
        <f t="shared" si="123"/>
        <v>0</v>
      </c>
      <c r="N360" s="19">
        <f t="shared" si="129"/>
        <v>0</v>
      </c>
      <c r="O360" s="127" t="str">
        <f t="shared" si="130"/>
        <v>-</v>
      </c>
      <c r="Q360" s="19">
        <v>0</v>
      </c>
      <c r="R360" s="19">
        <v>0</v>
      </c>
      <c r="S360" s="19">
        <f t="shared" si="126"/>
        <v>0</v>
      </c>
      <c r="T360" s="127" t="str">
        <f t="shared" si="127"/>
        <v>-</v>
      </c>
      <c r="W360" s="30">
        <f t="shared" si="128"/>
        <v>0</v>
      </c>
    </row>
    <row r="361" spans="3:23" ht="16.5" hidden="1" x14ac:dyDescent="0.3">
      <c r="C361" s="17" t="e" vm="370">
        <v>#VALUE!</v>
      </c>
      <c r="E361" s="14" t="str" cm="1">
        <f t="array" ref="E361">_FV(C361,"name")</f>
        <v>RATES GENERAL   ADMIN</v>
      </c>
      <c r="F361" s="19">
        <v>0</v>
      </c>
      <c r="G361" s="19">
        <v>0</v>
      </c>
      <c r="H361" s="19">
        <v>0</v>
      </c>
      <c r="I361" s="19">
        <f t="shared" si="122"/>
        <v>0</v>
      </c>
      <c r="J361" s="19">
        <v>0</v>
      </c>
      <c r="K361" s="19">
        <v>0</v>
      </c>
      <c r="L361" s="19">
        <v>0</v>
      </c>
      <c r="M361" s="19">
        <f t="shared" si="123"/>
        <v>0</v>
      </c>
      <c r="N361" s="19">
        <f t="shared" si="129"/>
        <v>0</v>
      </c>
      <c r="O361" s="127" t="str">
        <f t="shared" si="130"/>
        <v>-</v>
      </c>
      <c r="Q361" s="19">
        <v>0</v>
      </c>
      <c r="R361" s="19">
        <v>0</v>
      </c>
      <c r="S361" s="19">
        <f t="shared" si="126"/>
        <v>0</v>
      </c>
      <c r="T361" s="127" t="str">
        <f t="shared" si="127"/>
        <v>-</v>
      </c>
      <c r="W361" s="30">
        <f t="shared" si="128"/>
        <v>0</v>
      </c>
    </row>
    <row r="362" spans="3:23" ht="15.75" x14ac:dyDescent="0.3">
      <c r="C362" s="17" t="e" vm="371">
        <v>#VALUE!</v>
      </c>
      <c r="E362" s="26" t="str" cm="1">
        <f t="array" ref="E362">_FV(C362,"name")</f>
        <v>WATER AND RATES</v>
      </c>
      <c r="F362" s="27">
        <v>2945.52</v>
      </c>
      <c r="G362" s="27">
        <v>16071.48</v>
      </c>
      <c r="H362" s="27">
        <v>2909.54</v>
      </c>
      <c r="I362" s="27">
        <f t="shared" si="122"/>
        <v>21926.54</v>
      </c>
      <c r="J362" s="27">
        <v>2458.06</v>
      </c>
      <c r="K362" s="27">
        <v>11116.92</v>
      </c>
      <c r="L362" s="27">
        <v>-2865.61</v>
      </c>
      <c r="M362" s="27">
        <f t="shared" si="123"/>
        <v>10709.369999999999</v>
      </c>
      <c r="N362" s="27">
        <f t="shared" si="129"/>
        <v>11217.170000000002</v>
      </c>
      <c r="O362" s="130">
        <f t="shared" si="130"/>
        <v>1.0474164213207688</v>
      </c>
      <c r="Q362" s="27">
        <v>18981.02</v>
      </c>
      <c r="R362" s="27">
        <v>8251.31</v>
      </c>
      <c r="S362" s="27">
        <f t="shared" si="126"/>
        <v>10729.710000000001</v>
      </c>
      <c r="T362" s="130">
        <f t="shared" si="127"/>
        <v>1.3003644269818977</v>
      </c>
      <c r="W362" s="30">
        <f t="shared" si="128"/>
        <v>62777.780000000006</v>
      </c>
    </row>
    <row r="363" spans="3:23" ht="16.5" x14ac:dyDescent="0.3">
      <c r="C363" s="17" t="e" vm="372">
        <v>#VALUE!</v>
      </c>
      <c r="E363" s="14" t="str" cm="1">
        <f t="array" ref="E363">_FV(C363,"name")</f>
        <v>POWER H &amp; L - ELEC</v>
      </c>
      <c r="F363" s="19">
        <v>6712.96</v>
      </c>
      <c r="G363" s="19">
        <v>6456.69</v>
      </c>
      <c r="H363" s="19">
        <v>7079.82</v>
      </c>
      <c r="I363" s="19">
        <f t="shared" si="122"/>
        <v>20249.47</v>
      </c>
      <c r="J363" s="19">
        <v>6592.08</v>
      </c>
      <c r="K363" s="19">
        <v>7068.33</v>
      </c>
      <c r="L363" s="19">
        <v>7108.18</v>
      </c>
      <c r="M363" s="19">
        <f t="shared" si="123"/>
        <v>20768.59</v>
      </c>
      <c r="N363" s="19">
        <f t="shared" si="129"/>
        <v>-519.11999999999898</v>
      </c>
      <c r="O363" s="127">
        <f t="shared" si="130"/>
        <v>-2.4995437822211281E-2</v>
      </c>
      <c r="Q363" s="19">
        <v>13536.51</v>
      </c>
      <c r="R363" s="19">
        <v>14176.51</v>
      </c>
      <c r="S363" s="19">
        <f t="shared" si="126"/>
        <v>-640</v>
      </c>
      <c r="T363" s="127">
        <f t="shared" si="127"/>
        <v>-4.5145102708635622E-2</v>
      </c>
      <c r="W363" s="30">
        <f t="shared" si="128"/>
        <v>75810.900000000009</v>
      </c>
    </row>
    <row r="364" spans="3:23" ht="16.5" hidden="1" x14ac:dyDescent="0.3">
      <c r="C364" s="17" t="e" vm="373">
        <v>#VALUE!</v>
      </c>
      <c r="E364" s="14" t="str" cm="1">
        <f t="array" ref="E364">_FV(C364,"name")</f>
        <v>POWER H &amp; L - GAS&amp;OIL</v>
      </c>
      <c r="F364" s="19">
        <v>0</v>
      </c>
      <c r="G364" s="19">
        <v>0</v>
      </c>
      <c r="H364" s="19">
        <v>0</v>
      </c>
      <c r="I364" s="19">
        <f t="shared" si="122"/>
        <v>0</v>
      </c>
      <c r="J364" s="19">
        <v>0</v>
      </c>
      <c r="K364" s="19">
        <v>0</v>
      </c>
      <c r="L364" s="19">
        <v>0</v>
      </c>
      <c r="M364" s="19">
        <f t="shared" si="123"/>
        <v>0</v>
      </c>
      <c r="N364" s="19">
        <f t="shared" si="129"/>
        <v>0</v>
      </c>
      <c r="O364" s="127" t="str">
        <f t="shared" si="130"/>
        <v>-</v>
      </c>
      <c r="Q364" s="19">
        <v>0</v>
      </c>
      <c r="R364" s="19">
        <v>0</v>
      </c>
      <c r="S364" s="19">
        <f t="shared" si="126"/>
        <v>0</v>
      </c>
      <c r="T364" s="127" t="str">
        <f t="shared" si="127"/>
        <v>-</v>
      </c>
      <c r="W364" s="30">
        <f t="shared" si="128"/>
        <v>0</v>
      </c>
    </row>
    <row r="365" spans="3:23" ht="16.5" hidden="1" x14ac:dyDescent="0.3">
      <c r="C365" s="17" t="e" vm="374">
        <v>#VALUE!</v>
      </c>
      <c r="E365" s="14" t="str" cm="1">
        <f t="array" ref="E365">_FV(C365,"name")</f>
        <v>POWER H &amp; L - OTHER</v>
      </c>
      <c r="F365" s="19">
        <v>0</v>
      </c>
      <c r="G365" s="19">
        <v>0</v>
      </c>
      <c r="H365" s="19">
        <v>0</v>
      </c>
      <c r="I365" s="19">
        <f t="shared" si="122"/>
        <v>0</v>
      </c>
      <c r="J365" s="19">
        <v>0</v>
      </c>
      <c r="K365" s="19">
        <v>0</v>
      </c>
      <c r="L365" s="19">
        <v>0</v>
      </c>
      <c r="M365" s="19">
        <f t="shared" si="123"/>
        <v>0</v>
      </c>
      <c r="N365" s="19">
        <f t="shared" si="129"/>
        <v>0</v>
      </c>
      <c r="O365" s="127" t="str">
        <f t="shared" si="130"/>
        <v>-</v>
      </c>
      <c r="Q365" s="19">
        <v>0</v>
      </c>
      <c r="R365" s="19">
        <v>0</v>
      </c>
      <c r="S365" s="19">
        <f t="shared" si="126"/>
        <v>0</v>
      </c>
      <c r="T365" s="127" t="str">
        <f t="shared" si="127"/>
        <v>-</v>
      </c>
      <c r="W365" s="30">
        <f t="shared" si="128"/>
        <v>0</v>
      </c>
    </row>
    <row r="366" spans="3:23" ht="15.75" x14ac:dyDescent="0.3">
      <c r="C366" s="17" t="e" vm="375">
        <v>#VALUE!</v>
      </c>
      <c r="E366" s="26" t="str" cm="1">
        <f t="array" ref="E366">_FV(C366,"name")</f>
        <v>POWER</v>
      </c>
      <c r="F366" s="27">
        <v>10247.290000000001</v>
      </c>
      <c r="G366" s="27">
        <v>9632.98</v>
      </c>
      <c r="H366" s="27">
        <v>9836.9599999999991</v>
      </c>
      <c r="I366" s="27">
        <f t="shared" si="122"/>
        <v>29717.23</v>
      </c>
      <c r="J366" s="27">
        <v>9314.85</v>
      </c>
      <c r="K366" s="27">
        <v>7068.33</v>
      </c>
      <c r="L366" s="27">
        <v>12710.34</v>
      </c>
      <c r="M366" s="27">
        <f t="shared" si="123"/>
        <v>29093.52</v>
      </c>
      <c r="N366" s="27">
        <f t="shared" si="129"/>
        <v>623.70999999999913</v>
      </c>
      <c r="O366" s="130">
        <f t="shared" si="130"/>
        <v>2.1438107179880577E-2</v>
      </c>
      <c r="Q366" s="27">
        <v>19469.939999999999</v>
      </c>
      <c r="R366" s="27">
        <v>19778.669999999998</v>
      </c>
      <c r="S366" s="27">
        <f t="shared" si="126"/>
        <v>-308.72999999999956</v>
      </c>
      <c r="T366" s="130">
        <f t="shared" si="127"/>
        <v>-1.5609239650593271E-2</v>
      </c>
      <c r="W366" s="30">
        <f t="shared" si="128"/>
        <v>107896.32000000001</v>
      </c>
    </row>
    <row r="367" spans="3:23" ht="16.5" x14ac:dyDescent="0.3">
      <c r="C367" s="17" t="e" vm="376">
        <v>#VALUE!</v>
      </c>
      <c r="E367" s="14" t="str" cm="1">
        <f t="array" ref="E367">_FV(C367,"name")</f>
        <v>DONATIONS CASH ADMIN GST</v>
      </c>
      <c r="F367" s="19">
        <v>2600</v>
      </c>
      <c r="G367" s="19">
        <v>0</v>
      </c>
      <c r="H367" s="19">
        <v>37.450000000000003</v>
      </c>
      <c r="I367" s="19">
        <f t="shared" si="122"/>
        <v>2637.45</v>
      </c>
      <c r="J367" s="19">
        <v>0</v>
      </c>
      <c r="K367" s="19">
        <v>500</v>
      </c>
      <c r="L367" s="19">
        <v>0</v>
      </c>
      <c r="M367" s="19">
        <f t="shared" si="123"/>
        <v>500</v>
      </c>
      <c r="N367" s="19">
        <f t="shared" si="129"/>
        <v>2137.4499999999998</v>
      </c>
      <c r="O367" s="127">
        <f t="shared" si="130"/>
        <v>4.2748999999999997</v>
      </c>
      <c r="Q367" s="19">
        <v>37.450000000000003</v>
      </c>
      <c r="R367" s="19">
        <v>500</v>
      </c>
      <c r="S367" s="19">
        <f>Q367-R367</f>
        <v>-462.55</v>
      </c>
      <c r="T367" s="127">
        <f t="shared" si="127"/>
        <v>-0.92510000000000003</v>
      </c>
      <c r="W367" s="30">
        <f>SUM(H367:L367)+SUM(Q367:R367)</f>
        <v>3712.3499999999995</v>
      </c>
    </row>
    <row r="368" spans="3:23" ht="16.5" hidden="1" x14ac:dyDescent="0.3">
      <c r="C368" s="17" t="e" vm="377">
        <v>#VALUE!</v>
      </c>
      <c r="E368" s="14" t="str" cm="1">
        <f t="array" ref="E368">_FV(C368,"name")</f>
        <v>DONATIONS - KIND ADMIN</v>
      </c>
      <c r="F368" s="19">
        <v>0</v>
      </c>
      <c r="G368" s="19">
        <v>0</v>
      </c>
      <c r="H368" s="19">
        <v>0</v>
      </c>
      <c r="I368" s="19">
        <f t="shared" si="122"/>
        <v>0</v>
      </c>
      <c r="J368" s="19">
        <v>0</v>
      </c>
      <c r="K368" s="19">
        <v>0</v>
      </c>
      <c r="L368" s="19">
        <v>0</v>
      </c>
      <c r="M368" s="19">
        <f t="shared" si="123"/>
        <v>0</v>
      </c>
      <c r="N368" s="19">
        <f t="shared" si="129"/>
        <v>0</v>
      </c>
      <c r="O368" s="127" t="str">
        <f t="shared" si="130"/>
        <v>-</v>
      </c>
      <c r="Q368" s="19">
        <v>0</v>
      </c>
      <c r="R368" s="19">
        <v>0</v>
      </c>
      <c r="S368" s="19">
        <f>Q368-R368</f>
        <v>0</v>
      </c>
      <c r="T368" s="127" t="str">
        <f t="shared" si="127"/>
        <v>-</v>
      </c>
      <c r="W368" s="30">
        <f>SUM(H368:L368)+SUM(Q368:R368)</f>
        <v>0</v>
      </c>
    </row>
    <row r="369" spans="3:23" ht="16.5" hidden="1" x14ac:dyDescent="0.3">
      <c r="C369" s="17" t="e" vm="378">
        <v>#VALUE!</v>
      </c>
      <c r="E369" s="14" t="str" cm="1">
        <f t="array" ref="E369">_FV(C369,"name")</f>
        <v>DONATIONS CASH ADMIN no G</v>
      </c>
      <c r="F369" s="19">
        <v>0</v>
      </c>
      <c r="G369" s="19">
        <v>0</v>
      </c>
      <c r="H369" s="19">
        <v>0</v>
      </c>
      <c r="I369" s="19">
        <f t="shared" si="122"/>
        <v>0</v>
      </c>
      <c r="J369" s="19">
        <v>0</v>
      </c>
      <c r="K369" s="19">
        <v>0</v>
      </c>
      <c r="L369" s="19">
        <v>0</v>
      </c>
      <c r="M369" s="19">
        <f t="shared" si="123"/>
        <v>0</v>
      </c>
      <c r="N369" s="19">
        <f t="shared" si="129"/>
        <v>0</v>
      </c>
      <c r="O369" s="127" t="str">
        <f t="shared" si="130"/>
        <v>-</v>
      </c>
      <c r="Q369" s="19">
        <v>0</v>
      </c>
      <c r="R369" s="19">
        <v>0</v>
      </c>
      <c r="S369" s="19">
        <f>Q369-R369</f>
        <v>0</v>
      </c>
      <c r="T369" s="127" t="str">
        <f t="shared" si="127"/>
        <v>-</v>
      </c>
      <c r="W369" s="30">
        <f>SUM(H369:L369)+SUM(Q369:R369)</f>
        <v>0</v>
      </c>
    </row>
    <row r="370" spans="3:23" ht="16.5" hidden="1" x14ac:dyDescent="0.3">
      <c r="C370" s="17" t="e" vm="379">
        <v>#VALUE!</v>
      </c>
      <c r="E370" s="14" t="str" cm="1">
        <f t="array" ref="E370">_FV(C370,"name")</f>
        <v>SPONSORSHIPS - KIND ADMIN</v>
      </c>
      <c r="F370" s="19">
        <v>0</v>
      </c>
      <c r="G370" s="19">
        <v>0</v>
      </c>
      <c r="H370" s="19">
        <v>0</v>
      </c>
      <c r="I370" s="19">
        <f t="shared" si="122"/>
        <v>0</v>
      </c>
      <c r="J370" s="19">
        <v>0</v>
      </c>
      <c r="K370" s="19">
        <v>0</v>
      </c>
      <c r="L370" s="19">
        <v>0</v>
      </c>
      <c r="M370" s="19">
        <f t="shared" si="123"/>
        <v>0</v>
      </c>
      <c r="N370" s="19">
        <f t="shared" si="129"/>
        <v>0</v>
      </c>
      <c r="O370" s="127" t="str">
        <f t="shared" si="130"/>
        <v>-</v>
      </c>
      <c r="Q370" s="19">
        <v>0</v>
      </c>
      <c r="R370" s="19">
        <v>0</v>
      </c>
      <c r="S370" s="19">
        <f>Q370-R370</f>
        <v>0</v>
      </c>
      <c r="T370" s="127" t="str">
        <f t="shared" si="127"/>
        <v>-</v>
      </c>
      <c r="W370" s="30">
        <f>SUM(H370:L370)+SUM(Q370:R370)</f>
        <v>0</v>
      </c>
    </row>
    <row r="371" spans="3:23" ht="16.5" x14ac:dyDescent="0.3">
      <c r="C371" s="17" t="e" vm="380">
        <v>#VALUE!</v>
      </c>
      <c r="E371" s="14" t="str" cm="1">
        <f t="array" ref="E371">_FV(C371,"name")</f>
        <v>SPONSORSHIPS CASH   ADMIN</v>
      </c>
      <c r="F371" s="19">
        <v>0</v>
      </c>
      <c r="G371" s="19">
        <v>0</v>
      </c>
      <c r="H371" s="19">
        <v>2000</v>
      </c>
      <c r="I371" s="19">
        <f t="shared" si="122"/>
        <v>2000</v>
      </c>
      <c r="J371" s="19">
        <v>168</v>
      </c>
      <c r="K371" s="19">
        <v>0</v>
      </c>
      <c r="L371" s="19">
        <v>0</v>
      </c>
      <c r="M371" s="19">
        <f t="shared" si="123"/>
        <v>168</v>
      </c>
      <c r="N371" s="19">
        <f t="shared" si="129"/>
        <v>1832</v>
      </c>
      <c r="O371" s="127">
        <f t="shared" si="130"/>
        <v>10.904761904761905</v>
      </c>
      <c r="Q371" s="19">
        <v>2000</v>
      </c>
      <c r="R371" s="19">
        <v>0</v>
      </c>
      <c r="S371" s="19">
        <f>Q371-R371</f>
        <v>2000</v>
      </c>
      <c r="T371" s="127" t="str">
        <f t="shared" si="127"/>
        <v>-</v>
      </c>
      <c r="W371" s="30">
        <f>SUM(H371:L371)+SUM(Q371:R371)</f>
        <v>6168</v>
      </c>
    </row>
    <row r="372" spans="3:23" ht="15.75" x14ac:dyDescent="0.3">
      <c r="C372" s="17" t="e" vm="381">
        <v>#VALUE!</v>
      </c>
      <c r="E372" s="26" t="str" cm="1">
        <f t="array" ref="E372">_FV(C372,"name")</f>
        <v>SPONSORSHIP AND DONANTIONS</v>
      </c>
      <c r="F372" s="27">
        <v>2600</v>
      </c>
      <c r="G372" s="27">
        <v>0</v>
      </c>
      <c r="H372" s="27">
        <v>2037.45</v>
      </c>
      <c r="I372" s="27">
        <f t="shared" si="122"/>
        <v>4637.45</v>
      </c>
      <c r="J372" s="27">
        <v>168</v>
      </c>
      <c r="K372" s="27">
        <v>500</v>
      </c>
      <c r="L372" s="27">
        <v>0</v>
      </c>
      <c r="M372" s="27">
        <f t="shared" si="123"/>
        <v>668</v>
      </c>
      <c r="N372" s="27">
        <f t="shared" si="129"/>
        <v>3969.45</v>
      </c>
      <c r="O372" s="130">
        <f t="shared" si="130"/>
        <v>5.9422904191616768</v>
      </c>
      <c r="Q372" s="27">
        <v>2037.45</v>
      </c>
      <c r="R372" s="27">
        <v>500</v>
      </c>
      <c r="S372" s="27">
        <f t="shared" si="126"/>
        <v>1537.45</v>
      </c>
      <c r="T372" s="130">
        <f t="shared" si="127"/>
        <v>3.0749</v>
      </c>
      <c r="W372" s="30">
        <f t="shared" si="128"/>
        <v>9880.3499999999985</v>
      </c>
    </row>
    <row r="373" spans="3:23" ht="16.5" x14ac:dyDescent="0.3">
      <c r="C373" s="17" t="e" vm="382">
        <v>#VALUE!</v>
      </c>
      <c r="E373" s="14" t="str" cm="1">
        <f t="array" ref="E373">_FV(C373,"name")</f>
        <v>MEM. AMEN FOOD &amp; BEV. (43227001)</v>
      </c>
      <c r="F373" s="19">
        <v>369.1</v>
      </c>
      <c r="G373" s="19">
        <v>853.83</v>
      </c>
      <c r="H373" s="19">
        <v>3061.39</v>
      </c>
      <c r="I373" s="19">
        <f t="shared" si="122"/>
        <v>4284.32</v>
      </c>
      <c r="J373" s="19">
        <v>372.73</v>
      </c>
      <c r="K373" s="19">
        <v>1261.3599999999999</v>
      </c>
      <c r="L373" s="19">
        <v>1265.3699999999999</v>
      </c>
      <c r="M373" s="19">
        <f t="shared" si="123"/>
        <v>2899.46</v>
      </c>
      <c r="N373" s="19">
        <f t="shared" si="129"/>
        <v>1384.8599999999997</v>
      </c>
      <c r="O373" s="127">
        <f t="shared" si="130"/>
        <v>0.4776268684513667</v>
      </c>
      <c r="Q373" s="19">
        <v>3915.22</v>
      </c>
      <c r="R373" s="19">
        <v>2526.73</v>
      </c>
      <c r="S373" s="19">
        <f t="shared" si="126"/>
        <v>1388.4899999999998</v>
      </c>
      <c r="T373" s="127">
        <f t="shared" si="127"/>
        <v>0.54952052653033756</v>
      </c>
      <c r="W373" s="30">
        <f t="shared" si="128"/>
        <v>16687.12</v>
      </c>
    </row>
    <row r="374" spans="3:23" ht="16.5" x14ac:dyDescent="0.3">
      <c r="C374" s="17" t="e" vm="383">
        <v>#VALUE!</v>
      </c>
      <c r="E374" s="14" t="str" cm="1">
        <f t="array" ref="E374">_FV(C374,"name")</f>
        <v>Member Amenity</v>
      </c>
      <c r="F374" s="19">
        <v>980.59</v>
      </c>
      <c r="G374" s="19">
        <v>871.18</v>
      </c>
      <c r="H374" s="19">
        <v>622.32000000000005</v>
      </c>
      <c r="I374" s="19">
        <f t="shared" si="122"/>
        <v>2474.09</v>
      </c>
      <c r="J374" s="19">
        <v>793.2</v>
      </c>
      <c r="K374" s="19">
        <v>760.25</v>
      </c>
      <c r="L374" s="19">
        <v>512.51</v>
      </c>
      <c r="M374" s="19">
        <f t="shared" si="123"/>
        <v>2065.96</v>
      </c>
      <c r="N374" s="19">
        <f t="shared" si="129"/>
        <v>408.13000000000011</v>
      </c>
      <c r="O374" s="127">
        <f t="shared" si="130"/>
        <v>0.19754980735348221</v>
      </c>
      <c r="Q374" s="19">
        <v>1493.5</v>
      </c>
      <c r="R374" s="19">
        <v>1272.76</v>
      </c>
      <c r="S374" s="19">
        <f t="shared" si="126"/>
        <v>220.74</v>
      </c>
      <c r="T374" s="127">
        <f t="shared" si="127"/>
        <v>0.17343411169427073</v>
      </c>
      <c r="W374" s="30">
        <f t="shared" si="128"/>
        <v>7928.630000000001</v>
      </c>
    </row>
    <row r="375" spans="3:23" ht="16.5" hidden="1" x14ac:dyDescent="0.3">
      <c r="C375" s="17" t="e" vm="384">
        <v>#VALUE!</v>
      </c>
      <c r="E375" s="14" t="str" cm="1">
        <f t="array" ref="E375">_FV(C375,"name")</f>
        <v>MEMBERS EXPENSE</v>
      </c>
      <c r="F375" s="19">
        <v>0</v>
      </c>
      <c r="G375" s="19">
        <v>0</v>
      </c>
      <c r="H375" s="19">
        <v>0</v>
      </c>
      <c r="I375" s="19">
        <f t="shared" si="122"/>
        <v>0</v>
      </c>
      <c r="J375" s="19">
        <v>0</v>
      </c>
      <c r="K375" s="19">
        <v>0</v>
      </c>
      <c r="L375" s="19">
        <v>0</v>
      </c>
      <c r="M375" s="19">
        <f t="shared" si="123"/>
        <v>0</v>
      </c>
      <c r="N375" s="19">
        <f t="shared" si="129"/>
        <v>0</v>
      </c>
      <c r="O375" s="127" t="str">
        <f t="shared" si="130"/>
        <v>-</v>
      </c>
      <c r="Q375" s="19">
        <v>0</v>
      </c>
      <c r="R375" s="19">
        <v>0</v>
      </c>
      <c r="S375" s="19">
        <f t="shared" si="126"/>
        <v>0</v>
      </c>
      <c r="T375" s="127" t="str">
        <f t="shared" si="127"/>
        <v>-</v>
      </c>
      <c r="W375" s="30">
        <f t="shared" si="128"/>
        <v>0</v>
      </c>
    </row>
    <row r="376" spans="3:23" ht="16.5" hidden="1" x14ac:dyDescent="0.3">
      <c r="C376" s="17" t="e" vm="385">
        <v>#VALUE!</v>
      </c>
      <c r="E376" s="14" t="str" cm="1">
        <f t="array" ref="E376">_FV(C376,"name")</f>
        <v>MEM. AMEN FOOD &amp; BEV. (4322700a)</v>
      </c>
      <c r="F376" s="19">
        <v>0</v>
      </c>
      <c r="G376" s="19">
        <v>0</v>
      </c>
      <c r="H376" s="19">
        <v>0</v>
      </c>
      <c r="I376" s="19">
        <f t="shared" ref="I376:I419" si="131">SUM(F376:H376)</f>
        <v>0</v>
      </c>
      <c r="J376" s="19">
        <v>0</v>
      </c>
      <c r="K376" s="19">
        <v>0</v>
      </c>
      <c r="L376" s="19">
        <v>0</v>
      </c>
      <c r="M376" s="19">
        <f t="shared" ref="M376:M419" si="132">SUM(J376:L376)</f>
        <v>0</v>
      </c>
      <c r="N376" s="19">
        <f t="shared" ref="N376:N407" si="133">I376-M376</f>
        <v>0</v>
      </c>
      <c r="O376" s="127" t="str">
        <f t="shared" ref="O376:O407" si="134">IFERROR(N376/M376,"-")</f>
        <v>-</v>
      </c>
      <c r="Q376" s="19">
        <v>0</v>
      </c>
      <c r="R376" s="19">
        <v>0</v>
      </c>
      <c r="S376" s="19">
        <f t="shared" ref="S376:S420" si="135">Q376-R376</f>
        <v>0</v>
      </c>
      <c r="T376" s="127" t="str">
        <f t="shared" ref="T376:T420" si="136">IFERROR(S376/R376,"-")</f>
        <v>-</v>
      </c>
      <c r="W376" s="30">
        <f t="shared" ref="W376:W419" si="137">SUM(H376:L376)+SUM(Q376:R376)</f>
        <v>0</v>
      </c>
    </row>
    <row r="377" spans="3:23" ht="15.75" x14ac:dyDescent="0.3">
      <c r="C377" s="17" t="e" vm="386">
        <v>#VALUE!</v>
      </c>
      <c r="E377" s="26" t="str" cm="1">
        <f t="array" ref="E377">_FV(C377,"name")</f>
        <v>MEMBERS EXPENSES</v>
      </c>
      <c r="F377" s="27">
        <v>1349.69</v>
      </c>
      <c r="G377" s="27">
        <v>1725.01</v>
      </c>
      <c r="H377" s="27">
        <v>3683.71</v>
      </c>
      <c r="I377" s="27">
        <f t="shared" si="131"/>
        <v>6758.41</v>
      </c>
      <c r="J377" s="27">
        <v>1165.93</v>
      </c>
      <c r="K377" s="27">
        <v>2021.61</v>
      </c>
      <c r="L377" s="27">
        <v>1777.88</v>
      </c>
      <c r="M377" s="27">
        <f t="shared" si="132"/>
        <v>4965.42</v>
      </c>
      <c r="N377" s="27">
        <f t="shared" si="133"/>
        <v>1792.9899999999998</v>
      </c>
      <c r="O377" s="130">
        <f t="shared" si="134"/>
        <v>0.3610953353392059</v>
      </c>
      <c r="Q377" s="27">
        <v>5408.72</v>
      </c>
      <c r="R377" s="27">
        <v>3799.49</v>
      </c>
      <c r="S377" s="27">
        <f t="shared" si="135"/>
        <v>1609.2300000000005</v>
      </c>
      <c r="T377" s="130">
        <f t="shared" si="136"/>
        <v>0.42353842226193528</v>
      </c>
      <c r="W377" s="30">
        <f t="shared" si="137"/>
        <v>24615.75</v>
      </c>
    </row>
    <row r="378" spans="3:23" ht="16.5" hidden="1" x14ac:dyDescent="0.3">
      <c r="C378" s="17" t="e" vm="387">
        <v>#VALUE!</v>
      </c>
      <c r="E378" s="14" t="str" cm="1">
        <f t="array" ref="E378">_FV(C378,"name")</f>
        <v>DITORS EXPENSES NO GST</v>
      </c>
      <c r="F378" s="19">
        <v>0</v>
      </c>
      <c r="G378" s="19">
        <v>0</v>
      </c>
      <c r="H378" s="19">
        <v>0</v>
      </c>
      <c r="I378" s="19">
        <f t="shared" si="131"/>
        <v>0</v>
      </c>
      <c r="J378" s="19">
        <v>0</v>
      </c>
      <c r="K378" s="19">
        <v>0</v>
      </c>
      <c r="L378" s="19">
        <v>0</v>
      </c>
      <c r="M378" s="19">
        <f t="shared" si="132"/>
        <v>0</v>
      </c>
      <c r="N378" s="19">
        <f t="shared" si="133"/>
        <v>0</v>
      </c>
      <c r="O378" s="127" t="str">
        <f t="shared" si="134"/>
        <v>-</v>
      </c>
      <c r="Q378" s="19">
        <v>0</v>
      </c>
      <c r="R378" s="19">
        <v>0</v>
      </c>
      <c r="S378" s="19">
        <f t="shared" si="135"/>
        <v>0</v>
      </c>
      <c r="T378" s="127" t="str">
        <f t="shared" si="136"/>
        <v>-</v>
      </c>
      <c r="W378" s="30">
        <f t="shared" si="137"/>
        <v>0</v>
      </c>
    </row>
    <row r="379" spans="3:23" ht="16.5" x14ac:dyDescent="0.3">
      <c r="C379" s="17" t="e" vm="388">
        <v>#VALUE!</v>
      </c>
      <c r="E379" s="14" t="str" cm="1">
        <f t="array" ref="E379">_FV(C379,"name")</f>
        <v>DIRECTORS EXPENSES</v>
      </c>
      <c r="F379" s="19">
        <v>7112.45</v>
      </c>
      <c r="G379" s="19">
        <v>12169.8</v>
      </c>
      <c r="H379" s="19">
        <v>-7067.85</v>
      </c>
      <c r="I379" s="19">
        <f t="shared" si="131"/>
        <v>12214.4</v>
      </c>
      <c r="J379" s="19">
        <v>0</v>
      </c>
      <c r="K379" s="19">
        <v>3953.56</v>
      </c>
      <c r="L379" s="19">
        <v>939.2</v>
      </c>
      <c r="M379" s="19">
        <f t="shared" si="132"/>
        <v>4892.76</v>
      </c>
      <c r="N379" s="19">
        <f t="shared" si="133"/>
        <v>7321.6399999999994</v>
      </c>
      <c r="O379" s="127">
        <f t="shared" si="134"/>
        <v>1.4964232866521143</v>
      </c>
      <c r="Q379" s="19">
        <v>5101.95</v>
      </c>
      <c r="R379" s="19">
        <v>4892.76</v>
      </c>
      <c r="S379" s="19">
        <f t="shared" si="135"/>
        <v>209.1899999999996</v>
      </c>
      <c r="T379" s="127">
        <f t="shared" si="136"/>
        <v>4.2755009442523154E-2</v>
      </c>
      <c r="W379" s="30">
        <f t="shared" si="137"/>
        <v>20034.019999999997</v>
      </c>
    </row>
    <row r="380" spans="3:23" ht="16.5" hidden="1" x14ac:dyDescent="0.3">
      <c r="C380" s="17" t="e" vm="389">
        <v>#VALUE!</v>
      </c>
      <c r="E380" s="14" t="str" cm="1">
        <f t="array" ref="E380">_FV(C380,"name")</f>
        <v>DIRECTORS EXPENSES - DEVE</v>
      </c>
      <c r="F380" s="19">
        <v>0</v>
      </c>
      <c r="G380" s="19">
        <v>0</v>
      </c>
      <c r="H380" s="19">
        <v>0</v>
      </c>
      <c r="I380" s="19">
        <f t="shared" si="131"/>
        <v>0</v>
      </c>
      <c r="J380" s="19">
        <v>0</v>
      </c>
      <c r="K380" s="19">
        <v>0</v>
      </c>
      <c r="L380" s="19">
        <v>0</v>
      </c>
      <c r="M380" s="19">
        <f t="shared" si="132"/>
        <v>0</v>
      </c>
      <c r="N380" s="19">
        <f t="shared" si="133"/>
        <v>0</v>
      </c>
      <c r="O380" s="127" t="str">
        <f t="shared" si="134"/>
        <v>-</v>
      </c>
      <c r="Q380" s="19">
        <v>0</v>
      </c>
      <c r="R380" s="19">
        <v>0</v>
      </c>
      <c r="S380" s="19">
        <f t="shared" si="135"/>
        <v>0</v>
      </c>
      <c r="T380" s="127" t="str">
        <f t="shared" si="136"/>
        <v>-</v>
      </c>
      <c r="W380" s="30">
        <f t="shared" si="137"/>
        <v>0</v>
      </c>
    </row>
    <row r="381" spans="3:23" ht="15.75" x14ac:dyDescent="0.3">
      <c r="C381" s="17" t="e" vm="390">
        <v>#VALUE!</v>
      </c>
      <c r="E381" s="26" t="str" cm="1">
        <f t="array" ref="E381">_FV(C381,"name")</f>
        <v>DIRECTORS EXPENSES</v>
      </c>
      <c r="F381" s="27">
        <v>7112.45</v>
      </c>
      <c r="G381" s="27">
        <v>12169.8</v>
      </c>
      <c r="H381" s="27">
        <v>-7067.85</v>
      </c>
      <c r="I381" s="27">
        <f t="shared" si="131"/>
        <v>12214.4</v>
      </c>
      <c r="J381" s="27">
        <v>0</v>
      </c>
      <c r="K381" s="27">
        <v>3953.56</v>
      </c>
      <c r="L381" s="27">
        <v>939.2</v>
      </c>
      <c r="M381" s="27">
        <f t="shared" si="132"/>
        <v>4892.76</v>
      </c>
      <c r="N381" s="27">
        <f t="shared" si="133"/>
        <v>7321.6399999999994</v>
      </c>
      <c r="O381" s="130">
        <f t="shared" si="134"/>
        <v>1.4964232866521143</v>
      </c>
      <c r="Q381" s="27">
        <v>5101.95</v>
      </c>
      <c r="R381" s="27">
        <v>4892.76</v>
      </c>
      <c r="S381" s="27">
        <f t="shared" si="135"/>
        <v>209.1899999999996</v>
      </c>
      <c r="T381" s="130">
        <f t="shared" si="136"/>
        <v>4.2755009442523154E-2</v>
      </c>
      <c r="W381" s="30">
        <f t="shared" si="137"/>
        <v>20034.019999999997</v>
      </c>
    </row>
    <row r="382" spans="3:23" ht="16.5" x14ac:dyDescent="0.3">
      <c r="C382" s="17" t="e" vm="391">
        <v>#VALUE!</v>
      </c>
      <c r="E382" s="14" t="str" cm="1">
        <f t="array" ref="E382">_FV(C382,"name")</f>
        <v>OPER SUPPLIES</v>
      </c>
      <c r="F382" s="19">
        <v>2882.43</v>
      </c>
      <c r="G382" s="19">
        <v>1914.85</v>
      </c>
      <c r="H382" s="19">
        <v>654.83000000000004</v>
      </c>
      <c r="I382" s="19">
        <f t="shared" si="131"/>
        <v>5452.11</v>
      </c>
      <c r="J382" s="19">
        <v>754.45</v>
      </c>
      <c r="K382" s="19">
        <v>3210.67</v>
      </c>
      <c r="L382" s="19">
        <v>714</v>
      </c>
      <c r="M382" s="19">
        <f t="shared" si="132"/>
        <v>4679.12</v>
      </c>
      <c r="N382" s="19">
        <f t="shared" si="133"/>
        <v>772.98999999999978</v>
      </c>
      <c r="O382" s="127">
        <f t="shared" si="134"/>
        <v>0.16519986664159067</v>
      </c>
      <c r="Q382" s="19">
        <v>2569.6799999999998</v>
      </c>
      <c r="R382" s="19">
        <v>3924.67</v>
      </c>
      <c r="S382" s="19">
        <f t="shared" si="135"/>
        <v>-1354.9900000000002</v>
      </c>
      <c r="T382" s="127">
        <f t="shared" si="136"/>
        <v>-0.3452494095044934</v>
      </c>
      <c r="W382" s="30">
        <f t="shared" si="137"/>
        <v>17280.41</v>
      </c>
    </row>
    <row r="383" spans="3:23" ht="16.5" x14ac:dyDescent="0.3">
      <c r="C383" s="17" t="e" vm="392">
        <v>#VALUE!</v>
      </c>
      <c r="E383" s="14" t="str" cm="1">
        <f t="array" ref="E383">_FV(C383,"name")</f>
        <v>COMPUTER CHARGES ADMIN</v>
      </c>
      <c r="F383" s="19">
        <v>1690</v>
      </c>
      <c r="G383" s="19">
        <v>1690</v>
      </c>
      <c r="H383" s="19">
        <v>1910</v>
      </c>
      <c r="I383" s="19">
        <f t="shared" si="131"/>
        <v>5290</v>
      </c>
      <c r="J383" s="19">
        <v>2125</v>
      </c>
      <c r="K383" s="19">
        <v>925</v>
      </c>
      <c r="L383" s="19">
        <v>2345</v>
      </c>
      <c r="M383" s="19">
        <f t="shared" si="132"/>
        <v>5395</v>
      </c>
      <c r="N383" s="19">
        <f t="shared" si="133"/>
        <v>-105</v>
      </c>
      <c r="O383" s="127">
        <f t="shared" si="134"/>
        <v>-1.9462465245597776E-2</v>
      </c>
      <c r="Q383" s="19">
        <v>3600</v>
      </c>
      <c r="R383" s="19">
        <v>3270</v>
      </c>
      <c r="S383" s="19">
        <f t="shared" si="135"/>
        <v>330</v>
      </c>
      <c r="T383" s="127">
        <f t="shared" si="136"/>
        <v>0.10091743119266056</v>
      </c>
      <c r="W383" s="30">
        <f t="shared" si="137"/>
        <v>19465</v>
      </c>
    </row>
    <row r="384" spans="3:23" ht="16.5" x14ac:dyDescent="0.3">
      <c r="C384" s="17" t="e" vm="393">
        <v>#VALUE!</v>
      </c>
      <c r="E384" s="14" t="str" cm="1">
        <f t="array" ref="E384">_FV(C384,"name")</f>
        <v>FOXTEL</v>
      </c>
      <c r="F384" s="19">
        <v>1730</v>
      </c>
      <c r="G384" s="19">
        <v>1730</v>
      </c>
      <c r="H384" s="19">
        <v>1730</v>
      </c>
      <c r="I384" s="19">
        <f t="shared" si="131"/>
        <v>5190</v>
      </c>
      <c r="J384" s="19">
        <v>1680</v>
      </c>
      <c r="K384" s="19">
        <v>1680</v>
      </c>
      <c r="L384" s="19">
        <v>1680</v>
      </c>
      <c r="M384" s="19">
        <f t="shared" si="132"/>
        <v>5040</v>
      </c>
      <c r="N384" s="19">
        <f t="shared" si="133"/>
        <v>150</v>
      </c>
      <c r="O384" s="127">
        <f t="shared" si="134"/>
        <v>2.976190476190476E-2</v>
      </c>
      <c r="Q384" s="19">
        <v>3460</v>
      </c>
      <c r="R384" s="19">
        <v>3360</v>
      </c>
      <c r="S384" s="19">
        <f t="shared" si="135"/>
        <v>100</v>
      </c>
      <c r="T384" s="127">
        <f t="shared" si="136"/>
        <v>2.976190476190476E-2</v>
      </c>
      <c r="W384" s="30">
        <f t="shared" si="137"/>
        <v>18780</v>
      </c>
    </row>
    <row r="385" spans="3:23" ht="16.5" x14ac:dyDescent="0.3">
      <c r="C385" s="17" t="e" vm="394">
        <v>#VALUE!</v>
      </c>
      <c r="E385" s="14" t="str" cm="1">
        <f t="array" ref="E385">_FV(C385,"name")</f>
        <v>MOTOR VEHICLE EXP</v>
      </c>
      <c r="F385" s="19">
        <v>17361.599999999999</v>
      </c>
      <c r="G385" s="19">
        <v>1026.78</v>
      </c>
      <c r="H385" s="19">
        <v>2524.4899999999998</v>
      </c>
      <c r="I385" s="19">
        <f t="shared" si="131"/>
        <v>20912.869999999995</v>
      </c>
      <c r="J385" s="19">
        <v>2487.1</v>
      </c>
      <c r="K385" s="19">
        <v>-29.36</v>
      </c>
      <c r="L385" s="19">
        <v>3250.32</v>
      </c>
      <c r="M385" s="19">
        <f t="shared" si="132"/>
        <v>5708.0599999999995</v>
      </c>
      <c r="N385" s="19">
        <f t="shared" si="133"/>
        <v>15204.809999999996</v>
      </c>
      <c r="O385" s="127">
        <f t="shared" si="134"/>
        <v>2.6637438989779358</v>
      </c>
      <c r="Q385" s="19">
        <v>3551.27</v>
      </c>
      <c r="R385" s="19">
        <v>3220.96</v>
      </c>
      <c r="S385" s="19">
        <f t="shared" si="135"/>
        <v>330.30999999999995</v>
      </c>
      <c r="T385" s="127">
        <f t="shared" si="136"/>
        <v>0.1025501713774775</v>
      </c>
      <c r="W385" s="30">
        <f t="shared" si="137"/>
        <v>35917.649999999994</v>
      </c>
    </row>
    <row r="386" spans="3:23" ht="16.5" x14ac:dyDescent="0.3">
      <c r="C386" s="17" t="e" vm="395">
        <v>#VALUE!</v>
      </c>
      <c r="E386" s="14" t="str" cm="1">
        <f t="array" ref="E386">_FV(C386,"name")</f>
        <v>SUBSCRIPTIONS - GEN ADMIN</v>
      </c>
      <c r="F386" s="19">
        <v>3231.05</v>
      </c>
      <c r="G386" s="19">
        <v>181.9</v>
      </c>
      <c r="H386" s="19">
        <v>2805.45</v>
      </c>
      <c r="I386" s="19">
        <f t="shared" si="131"/>
        <v>6218.4</v>
      </c>
      <c r="J386" s="19">
        <v>1081.3599999999999</v>
      </c>
      <c r="K386" s="19">
        <v>1198.55</v>
      </c>
      <c r="L386" s="19">
        <v>386.81</v>
      </c>
      <c r="M386" s="19">
        <f t="shared" si="132"/>
        <v>2666.72</v>
      </c>
      <c r="N386" s="19">
        <f t="shared" si="133"/>
        <v>3551.68</v>
      </c>
      <c r="O386" s="127">
        <f t="shared" si="134"/>
        <v>1.3318533629327414</v>
      </c>
      <c r="Q386" s="19">
        <v>2987.35</v>
      </c>
      <c r="R386" s="19">
        <v>1585.36</v>
      </c>
      <c r="S386" s="19">
        <f t="shared" si="135"/>
        <v>1401.99</v>
      </c>
      <c r="T386" s="127">
        <f t="shared" si="136"/>
        <v>0.88433541908462432</v>
      </c>
      <c r="W386" s="30">
        <f t="shared" si="137"/>
        <v>16263.279999999999</v>
      </c>
    </row>
    <row r="387" spans="3:23" ht="16.5" x14ac:dyDescent="0.3">
      <c r="C387" s="17" t="e" vm="396">
        <v>#VALUE!</v>
      </c>
      <c r="E387" s="14" t="str" cm="1">
        <f t="array" ref="E387">_FV(C387,"name")</f>
        <v>BANK CHARGES &amp; DUTY ADMIN</v>
      </c>
      <c r="F387" s="19">
        <v>902.55</v>
      </c>
      <c r="G387" s="19">
        <v>730.58</v>
      </c>
      <c r="H387" s="19">
        <v>727.57</v>
      </c>
      <c r="I387" s="19">
        <f t="shared" si="131"/>
        <v>2360.7000000000003</v>
      </c>
      <c r="J387" s="19">
        <v>1734.9</v>
      </c>
      <c r="K387" s="19">
        <v>145.94</v>
      </c>
      <c r="L387" s="19">
        <v>2147.2800000000002</v>
      </c>
      <c r="M387" s="19">
        <f t="shared" si="132"/>
        <v>4028.1200000000003</v>
      </c>
      <c r="N387" s="19">
        <f t="shared" si="133"/>
        <v>-1667.42</v>
      </c>
      <c r="O387" s="127">
        <f t="shared" si="134"/>
        <v>-0.41394496688281379</v>
      </c>
      <c r="Q387" s="19">
        <v>1458.15</v>
      </c>
      <c r="R387" s="19">
        <v>2293.2199999999998</v>
      </c>
      <c r="S387" s="19">
        <f t="shared" si="135"/>
        <v>-835.06999999999971</v>
      </c>
      <c r="T387" s="127">
        <f t="shared" si="136"/>
        <v>-0.36414735611934301</v>
      </c>
      <c r="W387" s="30">
        <f t="shared" si="137"/>
        <v>10867.759999999998</v>
      </c>
    </row>
    <row r="388" spans="3:23" ht="16.5" x14ac:dyDescent="0.3">
      <c r="C388" s="17" t="e" vm="397">
        <v>#VALUE!</v>
      </c>
      <c r="E388" s="14" t="str" cm="1">
        <f t="array" ref="E388">_FV(C388,"name")</f>
        <v>TRAVEL ENTER. &amp; MANAGEMNT</v>
      </c>
      <c r="F388" s="19">
        <v>851.32</v>
      </c>
      <c r="G388" s="19">
        <v>1194.52</v>
      </c>
      <c r="H388" s="19">
        <v>53.94</v>
      </c>
      <c r="I388" s="19">
        <f t="shared" si="131"/>
        <v>2099.7800000000002</v>
      </c>
      <c r="J388" s="19">
        <v>910.46</v>
      </c>
      <c r="K388" s="19">
        <v>635.27</v>
      </c>
      <c r="L388" s="19">
        <v>361.46</v>
      </c>
      <c r="M388" s="19">
        <f t="shared" si="132"/>
        <v>1907.19</v>
      </c>
      <c r="N388" s="19">
        <f t="shared" si="133"/>
        <v>192.59000000000015</v>
      </c>
      <c r="O388" s="127">
        <f t="shared" si="134"/>
        <v>0.10098102443909633</v>
      </c>
      <c r="Q388" s="19">
        <v>1248.46</v>
      </c>
      <c r="R388" s="19">
        <v>996.73</v>
      </c>
      <c r="S388" s="19">
        <f t="shared" si="135"/>
        <v>251.73000000000002</v>
      </c>
      <c r="T388" s="127">
        <f t="shared" si="136"/>
        <v>0.25255585765453031</v>
      </c>
      <c r="W388" s="30">
        <f t="shared" si="137"/>
        <v>6306.1</v>
      </c>
    </row>
    <row r="389" spans="3:23" ht="16.5" hidden="1" x14ac:dyDescent="0.3">
      <c r="C389" s="17" t="e" vm="398">
        <v>#VALUE!</v>
      </c>
      <c r="E389" s="14" t="str" cm="1">
        <f t="array" ref="E389">_FV(C389,"name")</f>
        <v>BUSINESS DEVELOPMENT EXPE (49212000)</v>
      </c>
      <c r="F389" s="19">
        <v>0</v>
      </c>
      <c r="G389" s="19">
        <v>0</v>
      </c>
      <c r="H389" s="19">
        <v>0</v>
      </c>
      <c r="I389" s="19">
        <f t="shared" si="131"/>
        <v>0</v>
      </c>
      <c r="J389" s="19">
        <v>0</v>
      </c>
      <c r="K389" s="19">
        <v>0</v>
      </c>
      <c r="L389" s="19">
        <v>0</v>
      </c>
      <c r="M389" s="19">
        <f t="shared" si="132"/>
        <v>0</v>
      </c>
      <c r="N389" s="19">
        <f t="shared" si="133"/>
        <v>0</v>
      </c>
      <c r="O389" s="127" t="str">
        <f t="shared" si="134"/>
        <v>-</v>
      </c>
      <c r="Q389" s="19">
        <v>0</v>
      </c>
      <c r="R389" s="19">
        <v>0</v>
      </c>
      <c r="S389" s="19">
        <f t="shared" si="135"/>
        <v>0</v>
      </c>
      <c r="T389" s="127" t="str">
        <f t="shared" si="136"/>
        <v>-</v>
      </c>
      <c r="W389" s="30">
        <f t="shared" si="137"/>
        <v>0</v>
      </c>
    </row>
    <row r="390" spans="3:23" ht="16.5" x14ac:dyDescent="0.3">
      <c r="C390" s="17" t="e" vm="399">
        <v>#VALUE!</v>
      </c>
      <c r="E390" s="14" t="str" cm="1">
        <f t="array" ref="E390">_FV(C390,"name")</f>
        <v>POST PRINT &amp; STAT.  ADMIN</v>
      </c>
      <c r="F390" s="19">
        <v>1072.97</v>
      </c>
      <c r="G390" s="19">
        <v>1908.58</v>
      </c>
      <c r="H390" s="19">
        <v>480.1</v>
      </c>
      <c r="I390" s="19">
        <f t="shared" si="131"/>
        <v>3461.65</v>
      </c>
      <c r="J390" s="19">
        <v>570.45000000000005</v>
      </c>
      <c r="K390" s="19">
        <v>971.66</v>
      </c>
      <c r="L390" s="19">
        <v>554.57000000000005</v>
      </c>
      <c r="M390" s="19">
        <f t="shared" si="132"/>
        <v>2096.6800000000003</v>
      </c>
      <c r="N390" s="19">
        <f t="shared" si="133"/>
        <v>1364.9699999999998</v>
      </c>
      <c r="O390" s="127">
        <f t="shared" si="134"/>
        <v>0.65101493790182552</v>
      </c>
      <c r="Q390" s="19">
        <v>2388.6799999999998</v>
      </c>
      <c r="R390" s="19">
        <v>1526.23</v>
      </c>
      <c r="S390" s="19">
        <f t="shared" si="135"/>
        <v>862.44999999999982</v>
      </c>
      <c r="T390" s="127">
        <f t="shared" si="136"/>
        <v>0.56508520996180123</v>
      </c>
      <c r="W390" s="30">
        <f t="shared" si="137"/>
        <v>9953.34</v>
      </c>
    </row>
    <row r="391" spans="3:23" ht="16.5" x14ac:dyDescent="0.3">
      <c r="C391" s="17" t="e" vm="400">
        <v>#VALUE!</v>
      </c>
      <c r="E391" s="14" t="str" cm="1">
        <f t="array" ref="E391">_FV(C391,"name")</f>
        <v>POST PRINT &amp; STAT.</v>
      </c>
      <c r="F391" s="19">
        <v>1000.18</v>
      </c>
      <c r="G391" s="19">
        <v>773.02</v>
      </c>
      <c r="H391" s="19">
        <v>1472.68</v>
      </c>
      <c r="I391" s="19">
        <f t="shared" si="131"/>
        <v>3245.88</v>
      </c>
      <c r="J391" s="19">
        <v>1639.54</v>
      </c>
      <c r="K391" s="19">
        <v>681.24</v>
      </c>
      <c r="L391" s="19">
        <v>1417.31</v>
      </c>
      <c r="M391" s="19">
        <f t="shared" si="132"/>
        <v>3738.0899999999997</v>
      </c>
      <c r="N391" s="19">
        <f t="shared" si="133"/>
        <v>-492.20999999999958</v>
      </c>
      <c r="O391" s="127">
        <f t="shared" si="134"/>
        <v>-0.13167419725046739</v>
      </c>
      <c r="Q391" s="19">
        <v>2245.6999999999998</v>
      </c>
      <c r="R391" s="19">
        <v>2098.5500000000002</v>
      </c>
      <c r="S391" s="19">
        <f t="shared" si="135"/>
        <v>147.14999999999964</v>
      </c>
      <c r="T391" s="127">
        <f t="shared" si="136"/>
        <v>7.0119844654642313E-2</v>
      </c>
      <c r="W391" s="30">
        <f t="shared" si="137"/>
        <v>12800.9</v>
      </c>
    </row>
    <row r="392" spans="3:23" ht="16.5" x14ac:dyDescent="0.3">
      <c r="C392" s="17" t="e" vm="401">
        <v>#VALUE!</v>
      </c>
      <c r="E392" s="14" t="str" cm="1">
        <f t="array" ref="E392">_FV(C392,"name")</f>
        <v>MORTUARY INSURANCE  ADMIN</v>
      </c>
      <c r="F392" s="19">
        <v>650</v>
      </c>
      <c r="G392" s="19">
        <v>0</v>
      </c>
      <c r="H392" s="19">
        <v>1300</v>
      </c>
      <c r="I392" s="19">
        <f t="shared" si="131"/>
        <v>1950</v>
      </c>
      <c r="J392" s="19">
        <v>650</v>
      </c>
      <c r="K392" s="19">
        <v>1300</v>
      </c>
      <c r="L392" s="19">
        <v>1300</v>
      </c>
      <c r="M392" s="19">
        <f t="shared" si="132"/>
        <v>3250</v>
      </c>
      <c r="N392" s="19">
        <f t="shared" si="133"/>
        <v>-1300</v>
      </c>
      <c r="O392" s="127">
        <f t="shared" si="134"/>
        <v>-0.4</v>
      </c>
      <c r="Q392" s="19">
        <v>1300</v>
      </c>
      <c r="R392" s="19">
        <v>2600</v>
      </c>
      <c r="S392" s="19">
        <f t="shared" si="135"/>
        <v>-1300</v>
      </c>
      <c r="T392" s="127">
        <f t="shared" si="136"/>
        <v>-0.5</v>
      </c>
      <c r="W392" s="30">
        <f t="shared" si="137"/>
        <v>10400</v>
      </c>
    </row>
    <row r="393" spans="3:23" ht="16.5" x14ac:dyDescent="0.3">
      <c r="C393" s="17" t="e" vm="402">
        <v>#VALUE!</v>
      </c>
      <c r="E393" s="14" t="str" cm="1">
        <f t="array" ref="E393">_FV(C393,"name")</f>
        <v>SECURITY</v>
      </c>
      <c r="F393" s="19">
        <v>400</v>
      </c>
      <c r="G393" s="19">
        <v>641.66999999999996</v>
      </c>
      <c r="H393" s="19">
        <v>400</v>
      </c>
      <c r="I393" s="19">
        <f t="shared" si="131"/>
        <v>1441.67</v>
      </c>
      <c r="J393" s="19">
        <v>380</v>
      </c>
      <c r="K393" s="19">
        <v>621.67999999999995</v>
      </c>
      <c r="L393" s="19">
        <v>0</v>
      </c>
      <c r="M393" s="19">
        <f t="shared" si="132"/>
        <v>1001.68</v>
      </c>
      <c r="N393" s="19">
        <f t="shared" si="133"/>
        <v>439.99000000000012</v>
      </c>
      <c r="O393" s="127">
        <f t="shared" si="134"/>
        <v>0.43925205654500454</v>
      </c>
      <c r="Q393" s="19">
        <v>1041.67</v>
      </c>
      <c r="R393" s="19">
        <v>621.67999999999995</v>
      </c>
      <c r="S393" s="19">
        <f t="shared" si="135"/>
        <v>419.99000000000012</v>
      </c>
      <c r="T393" s="127">
        <f t="shared" si="136"/>
        <v>0.67557264187363297</v>
      </c>
      <c r="W393" s="30">
        <f t="shared" si="137"/>
        <v>4506.7</v>
      </c>
    </row>
    <row r="394" spans="3:23" ht="16.5" hidden="1" x14ac:dyDescent="0.3">
      <c r="C394" s="17" t="e" vm="403">
        <v>#VALUE!</v>
      </c>
      <c r="E394" s="14" t="str" cm="1">
        <f t="array" ref="E394">_FV(C394,"name")</f>
        <v>EXP. ENTER OTHER</v>
      </c>
      <c r="F394" s="19">
        <v>0</v>
      </c>
      <c r="G394" s="19">
        <v>0</v>
      </c>
      <c r="H394" s="19">
        <v>0</v>
      </c>
      <c r="I394" s="19">
        <f t="shared" si="131"/>
        <v>0</v>
      </c>
      <c r="J394" s="19">
        <v>0</v>
      </c>
      <c r="K394" s="19">
        <v>0</v>
      </c>
      <c r="L394" s="19">
        <v>0</v>
      </c>
      <c r="M394" s="19">
        <f t="shared" si="132"/>
        <v>0</v>
      </c>
      <c r="N394" s="19">
        <f t="shared" si="133"/>
        <v>0</v>
      </c>
      <c r="O394" s="127" t="str">
        <f t="shared" si="134"/>
        <v>-</v>
      </c>
      <c r="Q394" s="19">
        <v>0</v>
      </c>
      <c r="R394" s="19">
        <v>0</v>
      </c>
      <c r="S394" s="19">
        <f t="shared" si="135"/>
        <v>0</v>
      </c>
      <c r="T394" s="127" t="str">
        <f t="shared" si="136"/>
        <v>-</v>
      </c>
      <c r="W394" s="30">
        <f t="shared" si="137"/>
        <v>0</v>
      </c>
    </row>
    <row r="395" spans="3:23" ht="16.5" x14ac:dyDescent="0.3">
      <c r="C395" s="17" t="e" vm="404">
        <v>#VALUE!</v>
      </c>
      <c r="E395" s="14" t="str" cm="1">
        <f t="array" ref="E395">_FV(C395,"name")</f>
        <v>FRINGE BENEFIT TAX  ADMIN</v>
      </c>
      <c r="F395" s="19">
        <v>0</v>
      </c>
      <c r="G395" s="19">
        <v>784</v>
      </c>
      <c r="H395" s="19">
        <v>1568</v>
      </c>
      <c r="I395" s="19">
        <f t="shared" si="131"/>
        <v>2352</v>
      </c>
      <c r="J395" s="19">
        <v>0</v>
      </c>
      <c r="K395" s="19">
        <v>0</v>
      </c>
      <c r="L395" s="19">
        <v>2328.91</v>
      </c>
      <c r="M395" s="19">
        <f t="shared" si="132"/>
        <v>2328.91</v>
      </c>
      <c r="N395" s="19">
        <f t="shared" si="133"/>
        <v>23.090000000000146</v>
      </c>
      <c r="O395" s="127">
        <f t="shared" si="134"/>
        <v>9.9145093627491607E-3</v>
      </c>
      <c r="Q395" s="19">
        <v>2352</v>
      </c>
      <c r="R395" s="19">
        <v>2328.91</v>
      </c>
      <c r="S395" s="19">
        <f t="shared" si="135"/>
        <v>23.090000000000146</v>
      </c>
      <c r="T395" s="127">
        <f t="shared" si="136"/>
        <v>9.9145093627491607E-3</v>
      </c>
      <c r="W395" s="30">
        <f t="shared" si="137"/>
        <v>10929.82</v>
      </c>
    </row>
    <row r="396" spans="3:23" ht="16.5" x14ac:dyDescent="0.3">
      <c r="C396" s="17" t="e" vm="405">
        <v>#VALUE!</v>
      </c>
      <c r="E396" s="14" t="str" cm="1">
        <f t="array" ref="E396">_FV(C396,"name")</f>
        <v>BANK FEES WITH GST  ADMIN</v>
      </c>
      <c r="F396" s="19">
        <v>162</v>
      </c>
      <c r="G396" s="19">
        <v>147</v>
      </c>
      <c r="H396" s="19">
        <v>120</v>
      </c>
      <c r="I396" s="19">
        <f t="shared" si="131"/>
        <v>429</v>
      </c>
      <c r="J396" s="19">
        <v>125</v>
      </c>
      <c r="K396" s="19">
        <v>135</v>
      </c>
      <c r="L396" s="19">
        <v>120</v>
      </c>
      <c r="M396" s="19">
        <f t="shared" si="132"/>
        <v>380</v>
      </c>
      <c r="N396" s="19">
        <f t="shared" si="133"/>
        <v>49</v>
      </c>
      <c r="O396" s="127">
        <f t="shared" si="134"/>
        <v>0.12894736842105264</v>
      </c>
      <c r="Q396" s="19">
        <v>267</v>
      </c>
      <c r="R396" s="19">
        <v>255</v>
      </c>
      <c r="S396" s="19">
        <f t="shared" si="135"/>
        <v>12</v>
      </c>
      <c r="T396" s="127">
        <f t="shared" si="136"/>
        <v>4.7058823529411764E-2</v>
      </c>
      <c r="W396" s="30">
        <f t="shared" si="137"/>
        <v>1451</v>
      </c>
    </row>
    <row r="397" spans="3:23" ht="16.5" x14ac:dyDescent="0.3">
      <c r="C397" s="17" t="e" vm="406">
        <v>#VALUE!</v>
      </c>
      <c r="E397" s="14" t="str" cm="1">
        <f t="array" ref="E397">_FV(C397,"name")</f>
        <v>TOUR COSTS</v>
      </c>
      <c r="F397" s="19">
        <v>0</v>
      </c>
      <c r="G397" s="19">
        <v>71.36</v>
      </c>
      <c r="H397" s="19">
        <v>0</v>
      </c>
      <c r="I397" s="19">
        <f t="shared" si="131"/>
        <v>71.36</v>
      </c>
      <c r="J397" s="19">
        <v>0</v>
      </c>
      <c r="K397" s="19">
        <v>0</v>
      </c>
      <c r="L397" s="19">
        <v>0</v>
      </c>
      <c r="M397" s="19">
        <f t="shared" si="132"/>
        <v>0</v>
      </c>
      <c r="N397" s="19">
        <f t="shared" si="133"/>
        <v>71.36</v>
      </c>
      <c r="O397" s="127" t="str">
        <f t="shared" si="134"/>
        <v>-</v>
      </c>
      <c r="Q397" s="19">
        <v>71.36</v>
      </c>
      <c r="R397" s="19">
        <v>0</v>
      </c>
      <c r="S397" s="19">
        <f t="shared" si="135"/>
        <v>71.36</v>
      </c>
      <c r="T397" s="127" t="str">
        <f t="shared" si="136"/>
        <v>-</v>
      </c>
      <c r="W397" s="30">
        <f t="shared" si="137"/>
        <v>142.72</v>
      </c>
    </row>
    <row r="398" spans="3:23" ht="16.5" x14ac:dyDescent="0.3">
      <c r="C398" s="17" t="e" vm="407">
        <v>#VALUE!</v>
      </c>
      <c r="E398" s="14" t="str" cm="1">
        <f t="array" ref="E398">_FV(C398,"name")</f>
        <v>LICENSE FEES</v>
      </c>
      <c r="F398" s="19">
        <v>927.27</v>
      </c>
      <c r="G398" s="19">
        <v>0</v>
      </c>
      <c r="H398" s="19">
        <v>0</v>
      </c>
      <c r="I398" s="19">
        <f t="shared" si="131"/>
        <v>927.27</v>
      </c>
      <c r="J398" s="19">
        <v>0</v>
      </c>
      <c r="K398" s="19">
        <v>0.55000000000000004</v>
      </c>
      <c r="L398" s="19">
        <v>0</v>
      </c>
      <c r="M398" s="19">
        <f t="shared" si="132"/>
        <v>0.55000000000000004</v>
      </c>
      <c r="N398" s="19">
        <f t="shared" si="133"/>
        <v>926.72</v>
      </c>
      <c r="O398" s="127">
        <f t="shared" si="134"/>
        <v>1684.9454545454544</v>
      </c>
      <c r="Q398" s="19">
        <v>0</v>
      </c>
      <c r="R398" s="19">
        <v>0.55000000000000004</v>
      </c>
      <c r="S398" s="19">
        <f t="shared" si="135"/>
        <v>-0.55000000000000004</v>
      </c>
      <c r="T398" s="127">
        <f t="shared" si="136"/>
        <v>-1</v>
      </c>
      <c r="W398" s="30">
        <f t="shared" si="137"/>
        <v>928.36999999999989</v>
      </c>
    </row>
    <row r="399" spans="3:23" ht="16.5" hidden="1" x14ac:dyDescent="0.3">
      <c r="C399" s="17" t="e" vm="408">
        <v>#VALUE!</v>
      </c>
      <c r="E399" s="14" t="str" cm="1">
        <f t="array" ref="E399">_FV(C399,"name")</f>
        <v>BAD DEBTS     ADMIN</v>
      </c>
      <c r="F399" s="19">
        <v>0</v>
      </c>
      <c r="G399" s="19">
        <v>0</v>
      </c>
      <c r="H399" s="19">
        <v>0</v>
      </c>
      <c r="I399" s="19">
        <f t="shared" si="131"/>
        <v>0</v>
      </c>
      <c r="J399" s="19">
        <v>0</v>
      </c>
      <c r="K399" s="19">
        <v>0</v>
      </c>
      <c r="L399" s="19">
        <v>0</v>
      </c>
      <c r="M399" s="19">
        <f t="shared" si="132"/>
        <v>0</v>
      </c>
      <c r="N399" s="19">
        <f t="shared" si="133"/>
        <v>0</v>
      </c>
      <c r="O399" s="127" t="str">
        <f t="shared" si="134"/>
        <v>-</v>
      </c>
      <c r="Q399" s="19">
        <v>0</v>
      </c>
      <c r="R399" s="19">
        <v>0</v>
      </c>
      <c r="S399" s="19">
        <f t="shared" si="135"/>
        <v>0</v>
      </c>
      <c r="T399" s="127" t="str">
        <f t="shared" si="136"/>
        <v>-</v>
      </c>
      <c r="W399" s="30">
        <f t="shared" si="137"/>
        <v>0</v>
      </c>
    </row>
    <row r="400" spans="3:23" ht="16.5" hidden="1" x14ac:dyDescent="0.3">
      <c r="C400" s="17" t="e" vm="409">
        <v>#VALUE!</v>
      </c>
      <c r="E400" s="14" t="str" cm="1">
        <f t="array" ref="E400">_FV(C400,"name")</f>
        <v>GOLDEN SHOT</v>
      </c>
      <c r="F400" s="19">
        <v>0</v>
      </c>
      <c r="G400" s="19">
        <v>0</v>
      </c>
      <c r="H400" s="19">
        <v>0</v>
      </c>
      <c r="I400" s="19">
        <f t="shared" si="131"/>
        <v>0</v>
      </c>
      <c r="J400" s="19">
        <v>0</v>
      </c>
      <c r="K400" s="19">
        <v>0</v>
      </c>
      <c r="L400" s="19">
        <v>0</v>
      </c>
      <c r="M400" s="19">
        <f t="shared" si="132"/>
        <v>0</v>
      </c>
      <c r="N400" s="19">
        <f t="shared" si="133"/>
        <v>0</v>
      </c>
      <c r="O400" s="127" t="str">
        <f t="shared" si="134"/>
        <v>-</v>
      </c>
      <c r="Q400" s="19">
        <v>0</v>
      </c>
      <c r="R400" s="19">
        <v>0</v>
      </c>
      <c r="S400" s="19">
        <f t="shared" si="135"/>
        <v>0</v>
      </c>
      <c r="T400" s="127" t="str">
        <f t="shared" si="136"/>
        <v>-</v>
      </c>
      <c r="W400" s="30">
        <f t="shared" si="137"/>
        <v>0</v>
      </c>
    </row>
    <row r="401" spans="3:23" ht="16.5" hidden="1" x14ac:dyDescent="0.3">
      <c r="C401" s="17" t="e" vm="410">
        <v>#VALUE!</v>
      </c>
      <c r="E401" s="14" t="str" cm="1">
        <f t="array" ref="E401">_FV(C401,"name")</f>
        <v>PCIE GREENS</v>
      </c>
      <c r="F401" s="19">
        <v>0</v>
      </c>
      <c r="G401" s="19">
        <v>0</v>
      </c>
      <c r="H401" s="19">
        <v>0</v>
      </c>
      <c r="I401" s="19">
        <f t="shared" si="131"/>
        <v>0</v>
      </c>
      <c r="J401" s="19">
        <v>0</v>
      </c>
      <c r="K401" s="19">
        <v>0</v>
      </c>
      <c r="L401" s="19">
        <v>0</v>
      </c>
      <c r="M401" s="19">
        <f t="shared" si="132"/>
        <v>0</v>
      </c>
      <c r="N401" s="19">
        <f t="shared" si="133"/>
        <v>0</v>
      </c>
      <c r="O401" s="127" t="str">
        <f t="shared" si="134"/>
        <v>-</v>
      </c>
      <c r="Q401" s="19">
        <v>0</v>
      </c>
      <c r="R401" s="19">
        <v>0</v>
      </c>
      <c r="S401" s="19">
        <f t="shared" si="135"/>
        <v>0</v>
      </c>
      <c r="T401" s="127" t="str">
        <f t="shared" si="136"/>
        <v>-</v>
      </c>
      <c r="W401" s="30">
        <f t="shared" si="137"/>
        <v>0</v>
      </c>
    </row>
    <row r="402" spans="3:23" ht="16.5" hidden="1" x14ac:dyDescent="0.3">
      <c r="C402" s="17" t="e" vm="411">
        <v>#VALUE!</v>
      </c>
      <c r="E402" s="14" t="str" cm="1">
        <f t="array" ref="E402">_FV(C402,"name")</f>
        <v>BUSINESS DEVELOPMENT EXPE (49212100)</v>
      </c>
      <c r="F402" s="19">
        <v>0</v>
      </c>
      <c r="G402" s="19">
        <v>0</v>
      </c>
      <c r="H402" s="19">
        <v>0</v>
      </c>
      <c r="I402" s="19">
        <f t="shared" si="131"/>
        <v>0</v>
      </c>
      <c r="J402" s="19">
        <v>0</v>
      </c>
      <c r="K402" s="19">
        <v>0</v>
      </c>
      <c r="L402" s="19">
        <v>0</v>
      </c>
      <c r="M402" s="19">
        <f t="shared" si="132"/>
        <v>0</v>
      </c>
      <c r="N402" s="19">
        <f t="shared" si="133"/>
        <v>0</v>
      </c>
      <c r="O402" s="127" t="str">
        <f t="shared" si="134"/>
        <v>-</v>
      </c>
      <c r="Q402" s="19">
        <v>0</v>
      </c>
      <c r="R402" s="19">
        <v>0</v>
      </c>
      <c r="S402" s="19">
        <f t="shared" si="135"/>
        <v>0</v>
      </c>
      <c r="T402" s="127" t="str">
        <f t="shared" si="136"/>
        <v>-</v>
      </c>
      <c r="W402" s="30">
        <f t="shared" si="137"/>
        <v>0</v>
      </c>
    </row>
    <row r="403" spans="3:23" ht="16.5" hidden="1" x14ac:dyDescent="0.3">
      <c r="C403" s="17" t="e" vm="412">
        <v>#VALUE!</v>
      </c>
      <c r="E403" s="14" t="str" cm="1">
        <f t="array" ref="E403">_FV(C403,"name")</f>
        <v>EXES. ENTERTAINERS OT</v>
      </c>
      <c r="F403" s="19">
        <v>0</v>
      </c>
      <c r="G403" s="19">
        <v>0</v>
      </c>
      <c r="H403" s="19">
        <v>0</v>
      </c>
      <c r="I403" s="19">
        <f t="shared" si="131"/>
        <v>0</v>
      </c>
      <c r="J403" s="19">
        <v>0</v>
      </c>
      <c r="K403" s="19">
        <v>0</v>
      </c>
      <c r="L403" s="19">
        <v>0</v>
      </c>
      <c r="M403" s="19">
        <f t="shared" si="132"/>
        <v>0</v>
      </c>
      <c r="N403" s="19">
        <f t="shared" si="133"/>
        <v>0</v>
      </c>
      <c r="O403" s="127" t="str">
        <f t="shared" si="134"/>
        <v>-</v>
      </c>
      <c r="Q403" s="19">
        <v>0</v>
      </c>
      <c r="R403" s="19">
        <v>0</v>
      </c>
      <c r="S403" s="19">
        <f t="shared" si="135"/>
        <v>0</v>
      </c>
      <c r="T403" s="127" t="str">
        <f t="shared" si="136"/>
        <v>-</v>
      </c>
      <c r="W403" s="30">
        <f t="shared" si="137"/>
        <v>0</v>
      </c>
    </row>
    <row r="404" spans="3:23" ht="16.5" hidden="1" x14ac:dyDescent="0.3">
      <c r="C404" s="17" t="e" vm="413">
        <v>#VALUE!</v>
      </c>
      <c r="E404" s="14" t="str" cm="1">
        <f t="array" ref="E404">_FV(C404,"name")</f>
        <v>Prior Period Adjustment</v>
      </c>
      <c r="F404" s="19">
        <v>0</v>
      </c>
      <c r="G404" s="19">
        <v>0</v>
      </c>
      <c r="H404" s="19">
        <v>0</v>
      </c>
      <c r="I404" s="19">
        <f t="shared" si="131"/>
        <v>0</v>
      </c>
      <c r="J404" s="19">
        <v>0</v>
      </c>
      <c r="K404" s="19">
        <v>0</v>
      </c>
      <c r="L404" s="19">
        <v>0</v>
      </c>
      <c r="M404" s="19">
        <f t="shared" si="132"/>
        <v>0</v>
      </c>
      <c r="N404" s="19">
        <f t="shared" si="133"/>
        <v>0</v>
      </c>
      <c r="O404" s="127" t="str">
        <f t="shared" si="134"/>
        <v>-</v>
      </c>
      <c r="Q404" s="19">
        <v>0</v>
      </c>
      <c r="R404" s="19">
        <v>0</v>
      </c>
      <c r="S404" s="19">
        <f t="shared" si="135"/>
        <v>0</v>
      </c>
      <c r="T404" s="127" t="str">
        <f t="shared" si="136"/>
        <v>-</v>
      </c>
      <c r="W404" s="30">
        <f t="shared" si="137"/>
        <v>0</v>
      </c>
    </row>
    <row r="405" spans="3:23" ht="16.5" hidden="1" x14ac:dyDescent="0.3">
      <c r="C405" s="17" t="e" vm="414">
        <v>#VALUE!</v>
      </c>
      <c r="E405" s="14" t="str" cm="1">
        <f t="array" ref="E405">_FV(C405,"name")</f>
        <v>JOBKEEPER PAYMENT</v>
      </c>
      <c r="F405" s="19">
        <v>0</v>
      </c>
      <c r="G405" s="19">
        <v>0</v>
      </c>
      <c r="H405" s="19">
        <v>0</v>
      </c>
      <c r="I405" s="19">
        <f t="shared" si="131"/>
        <v>0</v>
      </c>
      <c r="J405" s="19">
        <v>0</v>
      </c>
      <c r="K405" s="19">
        <v>0</v>
      </c>
      <c r="L405" s="19">
        <v>0</v>
      </c>
      <c r="M405" s="19">
        <f t="shared" si="132"/>
        <v>0</v>
      </c>
      <c r="N405" s="19">
        <f t="shared" si="133"/>
        <v>0</v>
      </c>
      <c r="O405" s="127" t="str">
        <f t="shared" si="134"/>
        <v>-</v>
      </c>
      <c r="Q405" s="19">
        <v>0</v>
      </c>
      <c r="R405" s="19">
        <v>0</v>
      </c>
      <c r="S405" s="19">
        <f t="shared" si="135"/>
        <v>0</v>
      </c>
      <c r="T405" s="127" t="str">
        <f t="shared" si="136"/>
        <v>-</v>
      </c>
      <c r="W405" s="30">
        <f t="shared" si="137"/>
        <v>0</v>
      </c>
    </row>
    <row r="406" spans="3:23" ht="16.5" hidden="1" x14ac:dyDescent="0.3">
      <c r="C406" s="17" t="e" vm="415">
        <v>#VALUE!</v>
      </c>
      <c r="E406" s="14" t="str" cm="1">
        <f t="array" ref="E406">_FV(C406,"name")</f>
        <v>VALUE OF ASSETS DIS ADMIN</v>
      </c>
      <c r="F406" s="19">
        <v>0</v>
      </c>
      <c r="G406" s="19">
        <v>0</v>
      </c>
      <c r="H406" s="19">
        <v>0</v>
      </c>
      <c r="I406" s="19">
        <f t="shared" si="131"/>
        <v>0</v>
      </c>
      <c r="J406" s="19">
        <v>0</v>
      </c>
      <c r="K406" s="19">
        <v>0</v>
      </c>
      <c r="L406" s="19">
        <v>0</v>
      </c>
      <c r="M406" s="19">
        <f t="shared" si="132"/>
        <v>0</v>
      </c>
      <c r="N406" s="19">
        <f t="shared" si="133"/>
        <v>0</v>
      </c>
      <c r="O406" s="127" t="str">
        <f t="shared" si="134"/>
        <v>-</v>
      </c>
      <c r="Q406" s="19">
        <v>0</v>
      </c>
      <c r="R406" s="19">
        <v>0</v>
      </c>
      <c r="S406" s="19">
        <f t="shared" si="135"/>
        <v>0</v>
      </c>
      <c r="T406" s="127" t="str">
        <f t="shared" si="136"/>
        <v>-</v>
      </c>
      <c r="W406" s="30">
        <f t="shared" si="137"/>
        <v>0</v>
      </c>
    </row>
    <row r="407" spans="3:23" ht="16.5" hidden="1" x14ac:dyDescent="0.3">
      <c r="C407" s="17" t="e" vm="416">
        <v>#VALUE!</v>
      </c>
      <c r="E407" s="14" t="str" cm="1">
        <f t="array" ref="E407">_FV(C407,"name")</f>
        <v>INCOME TAX EXPENSE</v>
      </c>
      <c r="F407" s="19">
        <v>0</v>
      </c>
      <c r="G407" s="19">
        <v>0</v>
      </c>
      <c r="H407" s="19">
        <v>0</v>
      </c>
      <c r="I407" s="19">
        <f t="shared" si="131"/>
        <v>0</v>
      </c>
      <c r="J407" s="19">
        <v>0</v>
      </c>
      <c r="K407" s="19">
        <v>0</v>
      </c>
      <c r="L407" s="19">
        <v>0</v>
      </c>
      <c r="M407" s="19">
        <f t="shared" si="132"/>
        <v>0</v>
      </c>
      <c r="N407" s="19">
        <f t="shared" si="133"/>
        <v>0</v>
      </c>
      <c r="O407" s="127" t="str">
        <f t="shared" si="134"/>
        <v>-</v>
      </c>
      <c r="Q407" s="19">
        <v>0</v>
      </c>
      <c r="R407" s="19">
        <v>0</v>
      </c>
      <c r="S407" s="19">
        <f t="shared" si="135"/>
        <v>0</v>
      </c>
      <c r="T407" s="127" t="str">
        <f t="shared" si="136"/>
        <v>-</v>
      </c>
      <c r="W407" s="30">
        <f t="shared" si="137"/>
        <v>0</v>
      </c>
    </row>
    <row r="408" spans="3:23" ht="16.5" hidden="1" x14ac:dyDescent="0.3">
      <c r="C408" s="17" t="e" vm="417">
        <v>#VALUE!</v>
      </c>
      <c r="E408" s="14" t="str" cm="1">
        <f t="array" ref="E408">_FV(C408,"name")</f>
        <v>RENT PAYABLE    ADMIN</v>
      </c>
      <c r="F408" s="19">
        <v>0</v>
      </c>
      <c r="G408" s="19">
        <v>0</v>
      </c>
      <c r="H408" s="19">
        <v>0</v>
      </c>
      <c r="I408" s="19">
        <f t="shared" si="131"/>
        <v>0</v>
      </c>
      <c r="J408" s="19">
        <v>0</v>
      </c>
      <c r="K408" s="19">
        <v>0</v>
      </c>
      <c r="L408" s="19">
        <v>0</v>
      </c>
      <c r="M408" s="19">
        <f t="shared" si="132"/>
        <v>0</v>
      </c>
      <c r="N408" s="19">
        <f t="shared" ref="N408:N420" si="138">I408-M408</f>
        <v>0</v>
      </c>
      <c r="O408" s="127" t="str">
        <f t="shared" ref="O408:O420" si="139">IFERROR(N408/M408,"-")</f>
        <v>-</v>
      </c>
      <c r="Q408" s="19">
        <v>0</v>
      </c>
      <c r="R408" s="19">
        <v>0</v>
      </c>
      <c r="S408" s="19">
        <f t="shared" si="135"/>
        <v>0</v>
      </c>
      <c r="T408" s="127" t="str">
        <f t="shared" si="136"/>
        <v>-</v>
      </c>
      <c r="W408" s="30">
        <f t="shared" si="137"/>
        <v>0</v>
      </c>
    </row>
    <row r="409" spans="3:23" ht="16.5" x14ac:dyDescent="0.3">
      <c r="C409" s="17" t="e" vm="418">
        <v>#VALUE!</v>
      </c>
      <c r="E409" s="14" t="str" cm="1">
        <f t="array" ref="E409">_FV(C409,"name")</f>
        <v>COMMISSION - OTHER  ADMIN</v>
      </c>
      <c r="F409" s="19">
        <v>-109.36</v>
      </c>
      <c r="G409" s="19">
        <v>0</v>
      </c>
      <c r="H409" s="19">
        <v>0</v>
      </c>
      <c r="I409" s="19">
        <f t="shared" si="131"/>
        <v>-109.36</v>
      </c>
      <c r="J409" s="19">
        <v>-106.91</v>
      </c>
      <c r="K409" s="19">
        <v>0</v>
      </c>
      <c r="L409" s="19">
        <v>0</v>
      </c>
      <c r="M409" s="19">
        <f t="shared" si="132"/>
        <v>-106.91</v>
      </c>
      <c r="N409" s="19">
        <f t="shared" si="138"/>
        <v>-2.4500000000000028</v>
      </c>
      <c r="O409" s="127">
        <f t="shared" si="139"/>
        <v>2.2916471798709221E-2</v>
      </c>
      <c r="Q409" s="19">
        <v>0</v>
      </c>
      <c r="R409" s="19">
        <v>0</v>
      </c>
      <c r="S409" s="19">
        <f t="shared" si="135"/>
        <v>0</v>
      </c>
      <c r="T409" s="127" t="str">
        <f t="shared" si="136"/>
        <v>-</v>
      </c>
      <c r="W409" s="30">
        <f t="shared" si="137"/>
        <v>-216.26999999999998</v>
      </c>
    </row>
    <row r="410" spans="3:23" ht="16.5" x14ac:dyDescent="0.3">
      <c r="C410" s="17" t="e" vm="419">
        <v>#VALUE!</v>
      </c>
      <c r="E410" s="14" t="str" cm="1">
        <f t="array" ref="E410">_FV(C410,"name")</f>
        <v>MOTOR VEHICLE EXP ADMIN</v>
      </c>
      <c r="F410" s="19">
        <v>-10.36</v>
      </c>
      <c r="G410" s="19">
        <v>437.05</v>
      </c>
      <c r="H410" s="19">
        <v>330.28</v>
      </c>
      <c r="I410" s="19">
        <f t="shared" si="131"/>
        <v>756.97</v>
      </c>
      <c r="J410" s="19">
        <v>4132.6400000000003</v>
      </c>
      <c r="K410" s="19">
        <v>437.05</v>
      </c>
      <c r="L410" s="19">
        <v>189.64</v>
      </c>
      <c r="M410" s="19">
        <f t="shared" si="132"/>
        <v>4759.3300000000008</v>
      </c>
      <c r="N410" s="19">
        <f t="shared" si="138"/>
        <v>-4002.3600000000006</v>
      </c>
      <c r="O410" s="127">
        <f t="shared" si="139"/>
        <v>-0.84095030182819852</v>
      </c>
      <c r="Q410" s="19">
        <v>767.33</v>
      </c>
      <c r="R410" s="19">
        <v>626.69000000000005</v>
      </c>
      <c r="S410" s="19">
        <f t="shared" si="135"/>
        <v>140.63999999999999</v>
      </c>
      <c r="T410" s="127">
        <f t="shared" si="136"/>
        <v>0.22441717595621435</v>
      </c>
      <c r="W410" s="30">
        <f t="shared" si="137"/>
        <v>7240.6</v>
      </c>
    </row>
    <row r="411" spans="3:23" ht="15.75" x14ac:dyDescent="0.3">
      <c r="C411" s="17" t="e" vm="420">
        <v>#VALUE!</v>
      </c>
      <c r="E411" s="26" t="str" cm="1">
        <f t="array" ref="E411">_FV(C411,"name")</f>
        <v>OVERHEAD EXPENSES OTHER</v>
      </c>
      <c r="F411" s="27">
        <v>32741.65</v>
      </c>
      <c r="G411" s="27">
        <v>13231.31</v>
      </c>
      <c r="H411" s="27">
        <v>16077.34</v>
      </c>
      <c r="I411" s="27">
        <f t="shared" si="131"/>
        <v>62050.3</v>
      </c>
      <c r="J411" s="27">
        <v>18163.990000000002</v>
      </c>
      <c r="K411" s="27">
        <v>11913.25</v>
      </c>
      <c r="L411" s="27">
        <v>16795.3</v>
      </c>
      <c r="M411" s="27">
        <f t="shared" si="132"/>
        <v>46872.54</v>
      </c>
      <c r="N411" s="27">
        <f t="shared" si="138"/>
        <v>15177.760000000002</v>
      </c>
      <c r="O411" s="130">
        <f t="shared" si="139"/>
        <v>0.32380920684050835</v>
      </c>
      <c r="Q411" s="27">
        <v>29308.65</v>
      </c>
      <c r="R411" s="27">
        <v>28708.55</v>
      </c>
      <c r="S411" s="27">
        <f t="shared" si="135"/>
        <v>600.10000000000218</v>
      </c>
      <c r="T411" s="130">
        <f t="shared" si="136"/>
        <v>2.0903180411410614E-2</v>
      </c>
      <c r="W411" s="30">
        <f t="shared" si="137"/>
        <v>183017.38</v>
      </c>
    </row>
    <row r="412" spans="3:23" ht="16.5" hidden="1" x14ac:dyDescent="0.3">
      <c r="C412" s="17" t="e" vm="421">
        <v>#VALUE!</v>
      </c>
      <c r="E412" s="14" t="str" cm="1">
        <f t="array" ref="E412">_FV(C412,"name")</f>
        <v>CASH DISCREPANCY PRO SHOP</v>
      </c>
      <c r="F412" s="19">
        <v>0</v>
      </c>
      <c r="G412" s="19">
        <v>0</v>
      </c>
      <c r="H412" s="19">
        <v>0</v>
      </c>
      <c r="I412" s="19">
        <f t="shared" si="131"/>
        <v>0</v>
      </c>
      <c r="J412" s="19">
        <v>0</v>
      </c>
      <c r="K412" s="19">
        <v>0</v>
      </c>
      <c r="L412" s="19">
        <v>0</v>
      </c>
      <c r="M412" s="19">
        <f t="shared" si="132"/>
        <v>0</v>
      </c>
      <c r="N412" s="19">
        <f t="shared" si="138"/>
        <v>0</v>
      </c>
      <c r="O412" s="127" t="str">
        <f t="shared" si="139"/>
        <v>-</v>
      </c>
      <c r="Q412" s="19">
        <v>0</v>
      </c>
      <c r="R412" s="19">
        <v>0</v>
      </c>
      <c r="S412" s="19">
        <f t="shared" si="135"/>
        <v>0</v>
      </c>
      <c r="T412" s="127" t="str">
        <f t="shared" si="136"/>
        <v>-</v>
      </c>
      <c r="W412" s="30">
        <f t="shared" si="137"/>
        <v>0</v>
      </c>
    </row>
    <row r="413" spans="3:23" ht="16.5" x14ac:dyDescent="0.3">
      <c r="C413" s="17" t="e" vm="422">
        <v>#VALUE!</v>
      </c>
      <c r="E413" s="14" t="str" cm="1">
        <f t="array" ref="E413">_FV(C413,"name")</f>
        <v>CASH DISCREPANCY</v>
      </c>
      <c r="F413" s="19">
        <v>33.03</v>
      </c>
      <c r="G413" s="19">
        <v>46.61</v>
      </c>
      <c r="H413" s="19">
        <v>-146.69999999999999</v>
      </c>
      <c r="I413" s="19">
        <f t="shared" si="131"/>
        <v>-67.059999999999988</v>
      </c>
      <c r="J413" s="19">
        <v>-274.58999999999997</v>
      </c>
      <c r="K413" s="19">
        <v>617.30999999999995</v>
      </c>
      <c r="L413" s="19">
        <v>131.81</v>
      </c>
      <c r="M413" s="19">
        <f t="shared" si="132"/>
        <v>474.53</v>
      </c>
      <c r="N413" s="19">
        <f t="shared" si="138"/>
        <v>-541.58999999999992</v>
      </c>
      <c r="O413" s="127">
        <f t="shared" si="139"/>
        <v>-1.1413187785809116</v>
      </c>
      <c r="Q413" s="19">
        <v>-100.09</v>
      </c>
      <c r="R413" s="19">
        <v>749.12</v>
      </c>
      <c r="S413" s="19">
        <f t="shared" si="135"/>
        <v>-849.21</v>
      </c>
      <c r="T413" s="127">
        <f t="shared" si="136"/>
        <v>-1.1336101025202905</v>
      </c>
      <c r="W413" s="30">
        <f t="shared" si="137"/>
        <v>909.8</v>
      </c>
    </row>
    <row r="414" spans="3:23" ht="15.75" x14ac:dyDescent="0.3">
      <c r="C414" s="17" t="e" vm="423">
        <v>#VALUE!</v>
      </c>
      <c r="E414" s="26" t="str" cm="1">
        <f t="array" ref="E414">_FV(C414,"name")</f>
        <v>CASH DISCREPANCY</v>
      </c>
      <c r="F414" s="27">
        <v>33.03</v>
      </c>
      <c r="G414" s="27">
        <v>46.61</v>
      </c>
      <c r="H414" s="27">
        <v>-146.69999999999999</v>
      </c>
      <c r="I414" s="27">
        <f t="shared" si="131"/>
        <v>-67.059999999999988</v>
      </c>
      <c r="J414" s="27">
        <v>-274.58999999999997</v>
      </c>
      <c r="K414" s="27">
        <v>617.30999999999995</v>
      </c>
      <c r="L414" s="27">
        <v>131.81</v>
      </c>
      <c r="M414" s="27">
        <f t="shared" si="132"/>
        <v>474.53</v>
      </c>
      <c r="N414" s="27">
        <f t="shared" si="138"/>
        <v>-541.58999999999992</v>
      </c>
      <c r="O414" s="130">
        <f t="shared" si="139"/>
        <v>-1.1413187785809116</v>
      </c>
      <c r="Q414" s="27">
        <v>-100.09</v>
      </c>
      <c r="R414" s="27">
        <v>749.12</v>
      </c>
      <c r="S414" s="27">
        <f t="shared" si="135"/>
        <v>-849.21</v>
      </c>
      <c r="T414" s="130">
        <f t="shared" si="136"/>
        <v>-1.1336101025202905</v>
      </c>
      <c r="W414" s="30">
        <f t="shared" si="137"/>
        <v>909.8</v>
      </c>
    </row>
    <row r="415" spans="3:23" ht="16.5" hidden="1" x14ac:dyDescent="0.3">
      <c r="C415" s="17" t="e" vm="424">
        <v>#VALUE!</v>
      </c>
      <c r="E415" s="14" t="str" cm="1">
        <f t="array" ref="E415">_FV(C415,"name")</f>
        <v>ADMIN EXPENSES</v>
      </c>
      <c r="F415" s="19">
        <v>0</v>
      </c>
      <c r="G415" s="19">
        <v>0</v>
      </c>
      <c r="H415" s="19">
        <v>0</v>
      </c>
      <c r="I415" s="19">
        <f t="shared" si="131"/>
        <v>0</v>
      </c>
      <c r="J415" s="19">
        <v>0</v>
      </c>
      <c r="K415" s="19">
        <v>0</v>
      </c>
      <c r="L415" s="19">
        <v>0</v>
      </c>
      <c r="M415" s="19">
        <f t="shared" si="132"/>
        <v>0</v>
      </c>
      <c r="N415" s="19">
        <f t="shared" si="138"/>
        <v>0</v>
      </c>
      <c r="O415" s="127" t="str">
        <f t="shared" si="139"/>
        <v>-</v>
      </c>
      <c r="Q415" s="19">
        <v>0</v>
      </c>
      <c r="R415" s="19">
        <v>0</v>
      </c>
      <c r="S415" s="19">
        <f t="shared" si="135"/>
        <v>0</v>
      </c>
      <c r="T415" s="127" t="str">
        <f t="shared" si="136"/>
        <v>-</v>
      </c>
      <c r="W415" s="30">
        <f t="shared" si="137"/>
        <v>0</v>
      </c>
    </row>
    <row r="416" spans="3:23" ht="16.5" hidden="1" x14ac:dyDescent="0.3">
      <c r="C416" s="17" t="e" vm="425">
        <v>#VALUE!</v>
      </c>
      <c r="E416" s="14" t="str" cm="1">
        <f t="array" ref="E416">_FV(C416,"name")</f>
        <v>Bank Revaluations</v>
      </c>
      <c r="F416" s="19">
        <v>0</v>
      </c>
      <c r="G416" s="19">
        <v>0</v>
      </c>
      <c r="H416" s="19">
        <v>0</v>
      </c>
      <c r="I416" s="19">
        <f t="shared" si="131"/>
        <v>0</v>
      </c>
      <c r="J416" s="19">
        <v>0</v>
      </c>
      <c r="K416" s="19">
        <v>0</v>
      </c>
      <c r="L416" s="19">
        <v>0</v>
      </c>
      <c r="M416" s="19">
        <f t="shared" si="132"/>
        <v>0</v>
      </c>
      <c r="N416" s="19">
        <f t="shared" si="138"/>
        <v>0</v>
      </c>
      <c r="O416" s="127" t="str">
        <f t="shared" si="139"/>
        <v>-</v>
      </c>
      <c r="Q416" s="19">
        <v>0</v>
      </c>
      <c r="R416" s="19">
        <v>0</v>
      </c>
      <c r="S416" s="19">
        <f t="shared" si="135"/>
        <v>0</v>
      </c>
      <c r="T416" s="127" t="str">
        <f t="shared" si="136"/>
        <v>-</v>
      </c>
      <c r="W416" s="30">
        <f t="shared" si="137"/>
        <v>0</v>
      </c>
    </row>
    <row r="417" spans="3:23" ht="16.5" hidden="1" x14ac:dyDescent="0.3">
      <c r="C417" s="17" t="e" vm="426">
        <v>#VALUE!</v>
      </c>
      <c r="E417" s="14" t="str" cm="1">
        <f t="array" ref="E417">_FV(C417,"name")</f>
        <v>Realised foreign currency gains and losses</v>
      </c>
      <c r="F417" s="19">
        <v>0</v>
      </c>
      <c r="G417" s="19">
        <v>0</v>
      </c>
      <c r="H417" s="19">
        <v>0</v>
      </c>
      <c r="I417" s="19">
        <f t="shared" si="131"/>
        <v>0</v>
      </c>
      <c r="J417" s="19">
        <v>0</v>
      </c>
      <c r="K417" s="19">
        <v>0</v>
      </c>
      <c r="L417" s="19">
        <v>0</v>
      </c>
      <c r="M417" s="19">
        <f t="shared" si="132"/>
        <v>0</v>
      </c>
      <c r="N417" s="19">
        <f t="shared" si="138"/>
        <v>0</v>
      </c>
      <c r="O417" s="127" t="str">
        <f t="shared" si="139"/>
        <v>-</v>
      </c>
      <c r="Q417" s="19">
        <v>0</v>
      </c>
      <c r="R417" s="19">
        <v>0</v>
      </c>
      <c r="S417" s="19">
        <f t="shared" si="135"/>
        <v>0</v>
      </c>
      <c r="T417" s="127" t="str">
        <f t="shared" si="136"/>
        <v>-</v>
      </c>
      <c r="W417" s="30">
        <f t="shared" si="137"/>
        <v>0</v>
      </c>
    </row>
    <row r="418" spans="3:23" ht="16.5" hidden="1" x14ac:dyDescent="0.3">
      <c r="C418" s="17" t="e" vm="427">
        <v>#VALUE!</v>
      </c>
      <c r="E418" s="14" t="str" cm="1">
        <f t="array" ref="E418">_FV(C418,"name")</f>
        <v>Unrealised foreign currency gains and losses</v>
      </c>
      <c r="F418" s="19">
        <v>0</v>
      </c>
      <c r="G418" s="19">
        <v>0</v>
      </c>
      <c r="H418" s="19">
        <v>0</v>
      </c>
      <c r="I418" s="19">
        <f t="shared" si="131"/>
        <v>0</v>
      </c>
      <c r="J418" s="19">
        <v>0</v>
      </c>
      <c r="K418" s="19">
        <v>0</v>
      </c>
      <c r="L418" s="19">
        <v>0</v>
      </c>
      <c r="M418" s="19">
        <f t="shared" si="132"/>
        <v>0</v>
      </c>
      <c r="N418" s="19">
        <f t="shared" si="138"/>
        <v>0</v>
      </c>
      <c r="O418" s="127" t="str">
        <f t="shared" si="139"/>
        <v>-</v>
      </c>
      <c r="Q418" s="19">
        <v>0</v>
      </c>
      <c r="R418" s="19">
        <v>0</v>
      </c>
      <c r="S418" s="19">
        <f t="shared" si="135"/>
        <v>0</v>
      </c>
      <c r="T418" s="127" t="str">
        <f t="shared" si="136"/>
        <v>-</v>
      </c>
      <c r="W418" s="30">
        <f t="shared" si="137"/>
        <v>0</v>
      </c>
    </row>
    <row r="419" spans="3:23" ht="16.5" hidden="1" x14ac:dyDescent="0.3">
      <c r="C419" s="17" t="e" vm="428">
        <v>#VALUE!</v>
      </c>
      <c r="E419" s="26" t="str" cm="1">
        <f t="array" ref="E419">_FV(C419,"name")</f>
        <v>Foreign currency gains and losses</v>
      </c>
      <c r="F419" s="27">
        <v>0</v>
      </c>
      <c r="G419" s="27">
        <v>0</v>
      </c>
      <c r="H419" s="27">
        <v>0</v>
      </c>
      <c r="I419" s="27">
        <f t="shared" si="131"/>
        <v>0</v>
      </c>
      <c r="J419" s="27">
        <v>0</v>
      </c>
      <c r="K419" s="27">
        <v>0</v>
      </c>
      <c r="L419" s="27">
        <v>0</v>
      </c>
      <c r="M419" s="27">
        <f t="shared" si="132"/>
        <v>0</v>
      </c>
      <c r="N419" s="27">
        <f t="shared" si="138"/>
        <v>0</v>
      </c>
      <c r="O419" s="127" t="str">
        <f t="shared" si="139"/>
        <v>-</v>
      </c>
      <c r="Q419" s="27">
        <v>0</v>
      </c>
      <c r="R419" s="27">
        <v>0</v>
      </c>
      <c r="S419" s="27">
        <f t="shared" si="135"/>
        <v>0</v>
      </c>
      <c r="T419" s="127" t="str">
        <f t="shared" si="136"/>
        <v>-</v>
      </c>
      <c r="W419" s="30">
        <f t="shared" si="137"/>
        <v>0</v>
      </c>
    </row>
    <row r="420" spans="3:23" ht="15.75" x14ac:dyDescent="0.3">
      <c r="C420" s="17" t="e" vm="36">
        <v>#VALUE!</v>
      </c>
      <c r="E420" s="3" t="str" cm="1">
        <f t="array" ref="E420">_FV(C420,"name")</f>
        <v>OVERHEAD EXPENSES</v>
      </c>
      <c r="F420" s="20">
        <v>185550.78</v>
      </c>
      <c r="G420" s="20">
        <v>170833.04</v>
      </c>
      <c r="H420" s="20">
        <v>160313.07</v>
      </c>
      <c r="I420" s="20">
        <f>SUM(F420:H420)</f>
        <v>516696.89</v>
      </c>
      <c r="J420" s="20">
        <v>138677.78</v>
      </c>
      <c r="K420" s="20">
        <v>139169.54999999999</v>
      </c>
      <c r="L420" s="20">
        <v>139751.1</v>
      </c>
      <c r="M420" s="20">
        <f>SUM(J420:L420)</f>
        <v>417598.42999999993</v>
      </c>
      <c r="N420" s="20">
        <f t="shared" si="138"/>
        <v>99098.460000000079</v>
      </c>
      <c r="O420" s="128">
        <f t="shared" si="139"/>
        <v>0.23730563354847883</v>
      </c>
      <c r="Q420" s="20">
        <v>331146.11</v>
      </c>
      <c r="R420" s="20">
        <v>278920.65000000002</v>
      </c>
      <c r="S420" s="20">
        <f t="shared" si="135"/>
        <v>52225.459999999963</v>
      </c>
      <c r="T420" s="128">
        <f t="shared" si="136"/>
        <v>0.18724128170502957</v>
      </c>
      <c r="W420">
        <v>1</v>
      </c>
    </row>
    <row r="421" spans="3:23" ht="15.75" x14ac:dyDescent="0.3">
      <c r="F421" s="19"/>
      <c r="G421" s="19"/>
      <c r="H421" s="19"/>
      <c r="I421" s="19"/>
      <c r="M421" s="19"/>
      <c r="Q421" s="19"/>
      <c r="W421">
        <v>1</v>
      </c>
    </row>
    <row r="422" spans="3:23" ht="15.75" x14ac:dyDescent="0.3">
      <c r="C422" s="17" t="e" vm="39">
        <v>#VALUE!</v>
      </c>
      <c r="E422" s="3" t="str" cm="1">
        <f t="array" ref="E422">_FV(C422,"name")</f>
        <v>EBITDA</v>
      </c>
      <c r="F422" s="20">
        <v>46206.43</v>
      </c>
      <c r="G422" s="20">
        <v>19329.72</v>
      </c>
      <c r="H422" s="20">
        <v>-59623.5</v>
      </c>
      <c r="I422" s="20">
        <f>SUM(F422:H422)</f>
        <v>5912.6499999999942</v>
      </c>
      <c r="J422" s="20">
        <v>53072.94</v>
      </c>
      <c r="K422" s="20">
        <v>44708.87</v>
      </c>
      <c r="L422" s="20">
        <v>57408.45</v>
      </c>
      <c r="M422" s="20">
        <f>SUM(J422:L422)</f>
        <v>155190.26</v>
      </c>
      <c r="N422" s="20">
        <f t="shared" ref="N422:N438" si="140">I422-M422</f>
        <v>-149277.61000000002</v>
      </c>
      <c r="O422" s="128">
        <f t="shared" ref="O422:O438" si="141">IFERROR(N422/M422,"-")</f>
        <v>-0.96190063732092468</v>
      </c>
      <c r="Q422" s="20">
        <v>-40293.78</v>
      </c>
      <c r="R422" s="20">
        <v>102117.32</v>
      </c>
      <c r="S422" s="20">
        <f t="shared" ref="S422:S438" si="142">Q422-R422</f>
        <v>-142411.1</v>
      </c>
      <c r="T422" s="128">
        <f t="shared" ref="T422:T438" si="143">IFERROR(S422/R422,"-")</f>
        <v>-1.3945832107618963</v>
      </c>
      <c r="W422">
        <v>1</v>
      </c>
    </row>
    <row r="423" spans="3:23" ht="16.5" x14ac:dyDescent="0.3">
      <c r="F423" s="19"/>
      <c r="G423" s="19"/>
      <c r="H423" s="19"/>
      <c r="I423" s="19"/>
      <c r="M423" s="19"/>
      <c r="N423" s="30">
        <f t="shared" si="140"/>
        <v>0</v>
      </c>
      <c r="O423" s="127" t="str">
        <f t="shared" si="141"/>
        <v>-</v>
      </c>
      <c r="Q423" s="19"/>
      <c r="S423">
        <f t="shared" si="142"/>
        <v>0</v>
      </c>
      <c r="T423" s="127" t="str">
        <f t="shared" si="143"/>
        <v>-</v>
      </c>
      <c r="W423">
        <v>1</v>
      </c>
    </row>
    <row r="424" spans="3:23" ht="16.5" x14ac:dyDescent="0.3">
      <c r="C424" s="17" t="e" vm="429">
        <v>#VALUE!</v>
      </c>
      <c r="E424" s="14" t="str" cm="1">
        <f t="array" ref="E424">_FV(C424,"name")</f>
        <v>DEPRECIATION P.MACH</v>
      </c>
      <c r="F424" s="19">
        <v>13591.76</v>
      </c>
      <c r="G424" s="19">
        <v>13560.09</v>
      </c>
      <c r="H424" s="19">
        <v>13122.61</v>
      </c>
      <c r="I424" s="19">
        <f t="shared" ref="I424:I437" si="144">SUM(F424:H424)</f>
        <v>40274.46</v>
      </c>
      <c r="J424" s="19">
        <v>12518.08</v>
      </c>
      <c r="K424" s="19">
        <v>13616.25</v>
      </c>
      <c r="L424" s="19">
        <v>13176.96</v>
      </c>
      <c r="M424" s="19">
        <f t="shared" ref="M424:M437" si="145">SUM(J424:L424)</f>
        <v>39311.29</v>
      </c>
      <c r="N424" s="19">
        <f t="shared" si="140"/>
        <v>963.16999999999825</v>
      </c>
      <c r="O424" s="127">
        <f t="shared" si="141"/>
        <v>2.4501103881353122E-2</v>
      </c>
      <c r="Q424" s="19">
        <v>26682.7</v>
      </c>
      <c r="R424" s="19">
        <v>26793.21</v>
      </c>
      <c r="S424" s="19">
        <f t="shared" si="142"/>
        <v>-110.5099999999984</v>
      </c>
      <c r="T424" s="127">
        <f t="shared" si="143"/>
        <v>-4.1245524519084647E-3</v>
      </c>
      <c r="W424" s="30">
        <f t="shared" ref="W424:W437" si="146">SUM(H424:L424)+SUM(Q424:R424)</f>
        <v>146184.26999999999</v>
      </c>
    </row>
    <row r="425" spans="3:23" ht="16.5" x14ac:dyDescent="0.3">
      <c r="C425" s="17" t="e" vm="430">
        <v>#VALUE!</v>
      </c>
      <c r="E425" s="14" t="str" cm="1">
        <f t="array" ref="E425">_FV(C425,"name")</f>
        <v>DEPRECIATION BUILDING</v>
      </c>
      <c r="F425" s="19">
        <v>10140.18</v>
      </c>
      <c r="G425" s="19">
        <v>10478.18</v>
      </c>
      <c r="H425" s="19">
        <v>10140.16</v>
      </c>
      <c r="I425" s="19">
        <f t="shared" si="144"/>
        <v>30758.52</v>
      </c>
      <c r="J425" s="19">
        <v>10104.33</v>
      </c>
      <c r="K425" s="19">
        <v>10469.74</v>
      </c>
      <c r="L425" s="19">
        <v>10131.99</v>
      </c>
      <c r="M425" s="19">
        <f t="shared" si="145"/>
        <v>30706.059999999998</v>
      </c>
      <c r="N425" s="19">
        <f t="shared" si="140"/>
        <v>52.460000000002765</v>
      </c>
      <c r="O425" s="127">
        <f t="shared" si="141"/>
        <v>1.7084575487705935E-3</v>
      </c>
      <c r="Q425" s="19">
        <v>20618.34</v>
      </c>
      <c r="R425" s="19">
        <v>20601.73</v>
      </c>
      <c r="S425" s="19">
        <f t="shared" si="142"/>
        <v>16.610000000000582</v>
      </c>
      <c r="T425" s="127">
        <f t="shared" si="143"/>
        <v>8.0624297085733006E-4</v>
      </c>
      <c r="W425" s="30">
        <f t="shared" si="146"/>
        <v>112824.81</v>
      </c>
    </row>
    <row r="426" spans="3:23" ht="16.5" x14ac:dyDescent="0.3">
      <c r="C426" s="17" t="e" vm="431">
        <v>#VALUE!</v>
      </c>
      <c r="E426" s="14" t="str" cm="1">
        <f t="array" ref="E426">_FV(C426,"name")</f>
        <v>DEP. CARTS PS GREENS</v>
      </c>
      <c r="F426" s="19">
        <v>5495.08</v>
      </c>
      <c r="G426" s="19">
        <v>5602.81</v>
      </c>
      <c r="H426" s="19">
        <v>5449.84</v>
      </c>
      <c r="I426" s="19">
        <f t="shared" si="144"/>
        <v>16547.73</v>
      </c>
      <c r="J426" s="19">
        <v>4002.14</v>
      </c>
      <c r="K426" s="19">
        <v>4146.8900000000003</v>
      </c>
      <c r="L426" s="19">
        <v>6216.42</v>
      </c>
      <c r="M426" s="19">
        <f t="shared" si="145"/>
        <v>14365.45</v>
      </c>
      <c r="N426" s="19">
        <f t="shared" si="140"/>
        <v>2182.2799999999988</v>
      </c>
      <c r="O426" s="127">
        <f t="shared" si="141"/>
        <v>0.1519117048195496</v>
      </c>
      <c r="Q426" s="19">
        <v>11052.65</v>
      </c>
      <c r="R426" s="19">
        <v>10363.31</v>
      </c>
      <c r="S426" s="19">
        <f t="shared" si="142"/>
        <v>689.34000000000015</v>
      </c>
      <c r="T426" s="127">
        <f t="shared" si="143"/>
        <v>6.6517357871182098E-2</v>
      </c>
      <c r="W426" s="30">
        <f t="shared" si="146"/>
        <v>57778.979999999996</v>
      </c>
    </row>
    <row r="427" spans="3:23" ht="16.5" x14ac:dyDescent="0.3">
      <c r="C427" s="17" t="e" vm="432">
        <v>#VALUE!</v>
      </c>
      <c r="E427" s="14" t="str" cm="1">
        <f t="array" ref="E427">_FV(C427,"name")</f>
        <v>DEP. PLANT &amp; EQUIP</v>
      </c>
      <c r="F427" s="19">
        <v>6118.55</v>
      </c>
      <c r="G427" s="19">
        <v>6151.93</v>
      </c>
      <c r="H427" s="19">
        <v>5932.87</v>
      </c>
      <c r="I427" s="19">
        <f t="shared" si="144"/>
        <v>18203.349999999999</v>
      </c>
      <c r="J427" s="19">
        <v>5127.37</v>
      </c>
      <c r="K427" s="19">
        <v>5312.76</v>
      </c>
      <c r="L427" s="19">
        <v>5322.27</v>
      </c>
      <c r="M427" s="19">
        <f t="shared" si="145"/>
        <v>15762.400000000001</v>
      </c>
      <c r="N427" s="19">
        <f t="shared" si="140"/>
        <v>2440.9499999999971</v>
      </c>
      <c r="O427" s="127">
        <f t="shared" si="141"/>
        <v>0.15485903161955011</v>
      </c>
      <c r="Q427" s="19">
        <v>12084.8</v>
      </c>
      <c r="R427" s="19">
        <v>10635.03</v>
      </c>
      <c r="S427" s="19">
        <f t="shared" si="142"/>
        <v>1449.7699999999986</v>
      </c>
      <c r="T427" s="127">
        <f t="shared" si="143"/>
        <v>0.1363202548558865</v>
      </c>
      <c r="W427" s="30">
        <f t="shared" si="146"/>
        <v>62618.45</v>
      </c>
    </row>
    <row r="428" spans="3:23" ht="16.5" x14ac:dyDescent="0.3">
      <c r="C428" s="17" t="e" vm="433">
        <v>#VALUE!</v>
      </c>
      <c r="E428" s="14" t="str" cm="1">
        <f t="array" ref="E428">_FV(C428,"name")</f>
        <v>DEPRECIATION CATERING</v>
      </c>
      <c r="F428" s="19">
        <v>1736.06</v>
      </c>
      <c r="G428" s="19">
        <v>1797.97</v>
      </c>
      <c r="H428" s="19">
        <v>1745.25</v>
      </c>
      <c r="I428" s="19">
        <f t="shared" si="144"/>
        <v>5279.28</v>
      </c>
      <c r="J428" s="19">
        <v>2160.6799999999998</v>
      </c>
      <c r="K428" s="19">
        <v>2238.84</v>
      </c>
      <c r="L428" s="19">
        <v>2166.56</v>
      </c>
      <c r="M428" s="19">
        <f t="shared" si="145"/>
        <v>6566.08</v>
      </c>
      <c r="N428" s="19">
        <f t="shared" si="140"/>
        <v>-1286.8000000000002</v>
      </c>
      <c r="O428" s="127">
        <f t="shared" si="141"/>
        <v>-0.19597689945903798</v>
      </c>
      <c r="Q428" s="19">
        <v>3543.22</v>
      </c>
      <c r="R428" s="19">
        <v>4405.3999999999996</v>
      </c>
      <c r="S428" s="19">
        <f t="shared" si="142"/>
        <v>-862.17999999999984</v>
      </c>
      <c r="T428" s="127">
        <f t="shared" si="143"/>
        <v>-0.19570981068688426</v>
      </c>
      <c r="W428" s="30">
        <f t="shared" si="146"/>
        <v>21539.229999999996</v>
      </c>
    </row>
    <row r="429" spans="3:23" ht="16.5" x14ac:dyDescent="0.3">
      <c r="C429" s="17" t="e" vm="434">
        <v>#VALUE!</v>
      </c>
      <c r="E429" s="14" t="str" cm="1">
        <f t="array" ref="E429">_FV(C429,"name")</f>
        <v>LEASE AMORTISATION -</v>
      </c>
      <c r="F429" s="19">
        <v>1160.33</v>
      </c>
      <c r="G429" s="19">
        <v>1199.01</v>
      </c>
      <c r="H429" s="19">
        <v>1160.33</v>
      </c>
      <c r="I429" s="19">
        <f t="shared" si="144"/>
        <v>3519.67</v>
      </c>
      <c r="J429" s="19">
        <v>1157.1600000000001</v>
      </c>
      <c r="K429" s="19">
        <v>1199.01</v>
      </c>
      <c r="L429" s="19">
        <v>1160.33</v>
      </c>
      <c r="M429" s="19">
        <f t="shared" si="145"/>
        <v>3516.5</v>
      </c>
      <c r="N429" s="19">
        <f t="shared" si="140"/>
        <v>3.1700000000000728</v>
      </c>
      <c r="O429" s="127">
        <f t="shared" si="141"/>
        <v>9.0146452438506265E-4</v>
      </c>
      <c r="Q429" s="19">
        <v>2359.34</v>
      </c>
      <c r="R429" s="19">
        <v>2359.34</v>
      </c>
      <c r="S429" s="19">
        <f t="shared" si="142"/>
        <v>0</v>
      </c>
      <c r="T429" s="127">
        <f t="shared" si="143"/>
        <v>0</v>
      </c>
      <c r="W429" s="30">
        <f t="shared" si="146"/>
        <v>12915.18</v>
      </c>
    </row>
    <row r="430" spans="3:23" ht="16.5" x14ac:dyDescent="0.3">
      <c r="C430" s="17" t="e" vm="435">
        <v>#VALUE!</v>
      </c>
      <c r="E430" s="14" t="str" cm="1">
        <f t="array" ref="E430">_FV(C430,"name")</f>
        <v>DEP. PLANT &amp; FITT   ADMIN</v>
      </c>
      <c r="F430" s="19">
        <v>830.71</v>
      </c>
      <c r="G430" s="19">
        <v>858.37</v>
      </c>
      <c r="H430" s="19">
        <v>830.68</v>
      </c>
      <c r="I430" s="19">
        <f t="shared" si="144"/>
        <v>2519.7599999999998</v>
      </c>
      <c r="J430" s="19">
        <v>785.74</v>
      </c>
      <c r="K430" s="19">
        <v>805.15</v>
      </c>
      <c r="L430" s="19">
        <v>776.62</v>
      </c>
      <c r="M430" s="19">
        <f t="shared" si="145"/>
        <v>2367.5099999999998</v>
      </c>
      <c r="N430" s="19">
        <f t="shared" si="140"/>
        <v>152.25</v>
      </c>
      <c r="O430" s="127">
        <f t="shared" si="141"/>
        <v>6.4308070504454057E-2</v>
      </c>
      <c r="Q430" s="19">
        <v>1689.05</v>
      </c>
      <c r="R430" s="19">
        <v>1581.77</v>
      </c>
      <c r="S430" s="19">
        <f t="shared" si="142"/>
        <v>107.27999999999997</v>
      </c>
      <c r="T430" s="127">
        <f t="shared" si="143"/>
        <v>6.7822755520714123E-2</v>
      </c>
      <c r="W430" s="30">
        <f t="shared" si="146"/>
        <v>8988.7699999999986</v>
      </c>
    </row>
    <row r="431" spans="3:23" ht="16.5" hidden="1" x14ac:dyDescent="0.3">
      <c r="C431" s="17" t="e" vm="436">
        <v>#VALUE!</v>
      </c>
      <c r="E431" s="14" t="str" cm="1">
        <f t="array" ref="E431">_FV(C431,"name")</f>
        <v>LEASE AMORT. PM</v>
      </c>
      <c r="F431" s="19">
        <v>0</v>
      </c>
      <c r="G431" s="19">
        <v>0</v>
      </c>
      <c r="H431" s="19">
        <v>0</v>
      </c>
      <c r="I431" s="19">
        <f t="shared" si="144"/>
        <v>0</v>
      </c>
      <c r="J431" s="19">
        <v>0</v>
      </c>
      <c r="K431" s="19">
        <v>0</v>
      </c>
      <c r="L431" s="19">
        <v>0</v>
      </c>
      <c r="M431" s="19">
        <f t="shared" si="145"/>
        <v>0</v>
      </c>
      <c r="N431" s="19">
        <f t="shared" si="140"/>
        <v>0</v>
      </c>
      <c r="O431" s="127" t="str">
        <f t="shared" si="141"/>
        <v>-</v>
      </c>
      <c r="Q431" s="19">
        <v>0</v>
      </c>
      <c r="R431" s="19">
        <v>0</v>
      </c>
      <c r="S431" s="19">
        <f t="shared" si="142"/>
        <v>0</v>
      </c>
      <c r="T431" s="127" t="str">
        <f t="shared" si="143"/>
        <v>-</v>
      </c>
      <c r="W431" s="30">
        <f t="shared" si="146"/>
        <v>0</v>
      </c>
    </row>
    <row r="432" spans="3:23" ht="16.5" hidden="1" x14ac:dyDescent="0.3">
      <c r="C432" s="17" t="e" vm="437">
        <v>#VALUE!</v>
      </c>
      <c r="E432" s="14" t="str" cm="1">
        <f t="array" ref="E432">_FV(C432,"name")</f>
        <v>DEPRECIATION BAR</v>
      </c>
      <c r="F432" s="19">
        <v>0</v>
      </c>
      <c r="G432" s="19">
        <v>0</v>
      </c>
      <c r="H432" s="19">
        <v>0</v>
      </c>
      <c r="I432" s="19">
        <f t="shared" si="144"/>
        <v>0</v>
      </c>
      <c r="J432" s="19">
        <v>0</v>
      </c>
      <c r="K432" s="19">
        <v>0</v>
      </c>
      <c r="L432" s="19">
        <v>0</v>
      </c>
      <c r="M432" s="19">
        <f t="shared" si="145"/>
        <v>0</v>
      </c>
      <c r="N432" s="19">
        <f t="shared" si="140"/>
        <v>0</v>
      </c>
      <c r="O432" s="127" t="str">
        <f t="shared" si="141"/>
        <v>-</v>
      </c>
      <c r="Q432" s="19">
        <v>0</v>
      </c>
      <c r="R432" s="19">
        <v>0</v>
      </c>
      <c r="S432" s="19">
        <f t="shared" si="142"/>
        <v>0</v>
      </c>
      <c r="T432" s="127" t="str">
        <f t="shared" si="143"/>
        <v>-</v>
      </c>
      <c r="W432" s="30">
        <f t="shared" si="146"/>
        <v>0</v>
      </c>
    </row>
    <row r="433" spans="3:23" ht="16.5" hidden="1" x14ac:dyDescent="0.3">
      <c r="C433" s="17" t="e" vm="438">
        <v>#VALUE!</v>
      </c>
      <c r="E433" s="14" t="str" cm="1">
        <f t="array" ref="E433">_FV(C433,"name")</f>
        <v>LEASE AMORTISATION  ADMIN</v>
      </c>
      <c r="F433" s="19">
        <v>0</v>
      </c>
      <c r="G433" s="19">
        <v>0</v>
      </c>
      <c r="H433" s="19">
        <v>0</v>
      </c>
      <c r="I433" s="19">
        <f t="shared" si="144"/>
        <v>0</v>
      </c>
      <c r="J433" s="19">
        <v>0</v>
      </c>
      <c r="K433" s="19">
        <v>0</v>
      </c>
      <c r="L433" s="19">
        <v>0</v>
      </c>
      <c r="M433" s="19">
        <f t="shared" si="145"/>
        <v>0</v>
      </c>
      <c r="N433" s="19">
        <f t="shared" si="140"/>
        <v>0</v>
      </c>
      <c r="O433" s="127" t="str">
        <f t="shared" si="141"/>
        <v>-</v>
      </c>
      <c r="Q433" s="19">
        <v>0</v>
      </c>
      <c r="R433" s="19">
        <v>0</v>
      </c>
      <c r="S433" s="19">
        <f t="shared" si="142"/>
        <v>0</v>
      </c>
      <c r="T433" s="127" t="str">
        <f t="shared" si="143"/>
        <v>-</v>
      </c>
      <c r="W433" s="30">
        <f t="shared" si="146"/>
        <v>0</v>
      </c>
    </row>
    <row r="434" spans="3:23" ht="16.5" hidden="1" x14ac:dyDescent="0.3">
      <c r="C434" s="17" t="e" vm="439">
        <v>#VALUE!</v>
      </c>
      <c r="E434" s="14" t="str" cm="1">
        <f t="array" ref="E434">_FV(C434,"name")</f>
        <v>LEASE AMORTISATION - GREE</v>
      </c>
      <c r="F434" s="19">
        <v>0</v>
      </c>
      <c r="G434" s="19">
        <v>0</v>
      </c>
      <c r="H434" s="19">
        <v>0</v>
      </c>
      <c r="I434" s="19">
        <f t="shared" si="144"/>
        <v>0</v>
      </c>
      <c r="J434" s="19">
        <v>0</v>
      </c>
      <c r="K434" s="19">
        <v>0</v>
      </c>
      <c r="L434" s="19">
        <v>0</v>
      </c>
      <c r="M434" s="19">
        <f t="shared" si="145"/>
        <v>0</v>
      </c>
      <c r="N434" s="19">
        <f t="shared" si="140"/>
        <v>0</v>
      </c>
      <c r="O434" s="127" t="str">
        <f t="shared" si="141"/>
        <v>-</v>
      </c>
      <c r="Q434" s="19">
        <v>0</v>
      </c>
      <c r="R434" s="19">
        <v>0</v>
      </c>
      <c r="S434" s="19">
        <f t="shared" si="142"/>
        <v>0</v>
      </c>
      <c r="T434" s="127" t="str">
        <f t="shared" si="143"/>
        <v>-</v>
      </c>
      <c r="W434" s="30">
        <f t="shared" si="146"/>
        <v>0</v>
      </c>
    </row>
    <row r="435" spans="3:23" ht="16.5" hidden="1" x14ac:dyDescent="0.3">
      <c r="C435" s="17" t="e" vm="440">
        <v>#VALUE!</v>
      </c>
      <c r="E435" s="14" t="str" cm="1">
        <f t="array" ref="E435">_FV(C435,"name")</f>
        <v>DEPRECIATION TAB</v>
      </c>
      <c r="F435" s="19">
        <v>0</v>
      </c>
      <c r="G435" s="19">
        <v>0</v>
      </c>
      <c r="H435" s="19">
        <v>0</v>
      </c>
      <c r="I435" s="19">
        <f t="shared" si="144"/>
        <v>0</v>
      </c>
      <c r="J435" s="19">
        <v>0</v>
      </c>
      <c r="K435" s="19">
        <v>0</v>
      </c>
      <c r="L435" s="19">
        <v>0</v>
      </c>
      <c r="M435" s="19">
        <f t="shared" si="145"/>
        <v>0</v>
      </c>
      <c r="N435" s="19">
        <f t="shared" si="140"/>
        <v>0</v>
      </c>
      <c r="O435" s="127" t="str">
        <f t="shared" si="141"/>
        <v>-</v>
      </c>
      <c r="Q435" s="19">
        <v>0</v>
      </c>
      <c r="R435" s="19">
        <v>0</v>
      </c>
      <c r="S435" s="19">
        <f t="shared" si="142"/>
        <v>0</v>
      </c>
      <c r="T435" s="127" t="str">
        <f t="shared" si="143"/>
        <v>-</v>
      </c>
      <c r="W435" s="30">
        <f t="shared" si="146"/>
        <v>0</v>
      </c>
    </row>
    <row r="436" spans="3:23" ht="16.5" hidden="1" x14ac:dyDescent="0.3">
      <c r="C436" s="17" t="e" vm="441">
        <v>#VALUE!</v>
      </c>
      <c r="E436" s="14" t="str" cm="1">
        <f t="array" ref="E436">_FV(C436,"name")</f>
        <v>DEP &amp; AMORT P &amp; EQU GREEN</v>
      </c>
      <c r="F436" s="19">
        <v>0</v>
      </c>
      <c r="G436" s="19">
        <v>0</v>
      </c>
      <c r="H436" s="19">
        <v>0</v>
      </c>
      <c r="I436" s="19">
        <f t="shared" si="144"/>
        <v>0</v>
      </c>
      <c r="J436" s="19">
        <v>0</v>
      </c>
      <c r="K436" s="19">
        <v>0</v>
      </c>
      <c r="L436" s="19">
        <v>0</v>
      </c>
      <c r="M436" s="19">
        <f t="shared" si="145"/>
        <v>0</v>
      </c>
      <c r="N436" s="19">
        <f t="shared" si="140"/>
        <v>0</v>
      </c>
      <c r="O436" s="127" t="str">
        <f t="shared" si="141"/>
        <v>-</v>
      </c>
      <c r="Q436" s="19">
        <v>0</v>
      </c>
      <c r="R436" s="19">
        <v>0</v>
      </c>
      <c r="S436" s="19">
        <f t="shared" si="142"/>
        <v>0</v>
      </c>
      <c r="T436" s="127" t="str">
        <f t="shared" si="143"/>
        <v>-</v>
      </c>
      <c r="W436" s="30">
        <f t="shared" si="146"/>
        <v>0</v>
      </c>
    </row>
    <row r="437" spans="3:23" ht="16.5" hidden="1" x14ac:dyDescent="0.3">
      <c r="C437" s="17" t="e" vm="442">
        <v>#VALUE!</v>
      </c>
      <c r="E437" s="14" t="str" cm="1">
        <f t="array" ref="E437">_FV(C437,"name")</f>
        <v>DEPRECIATION KENO</v>
      </c>
      <c r="F437" s="19">
        <v>0</v>
      </c>
      <c r="G437" s="19">
        <v>0</v>
      </c>
      <c r="H437" s="19">
        <v>0</v>
      </c>
      <c r="I437" s="19">
        <f t="shared" si="144"/>
        <v>0</v>
      </c>
      <c r="J437" s="19">
        <v>0</v>
      </c>
      <c r="K437" s="19">
        <v>0</v>
      </c>
      <c r="L437" s="19">
        <v>0</v>
      </c>
      <c r="M437" s="19">
        <f t="shared" si="145"/>
        <v>0</v>
      </c>
      <c r="N437" s="19">
        <f t="shared" si="140"/>
        <v>0</v>
      </c>
      <c r="O437" s="127" t="str">
        <f t="shared" si="141"/>
        <v>-</v>
      </c>
      <c r="Q437" s="19">
        <v>0</v>
      </c>
      <c r="R437" s="19">
        <v>0</v>
      </c>
      <c r="S437" s="19">
        <f t="shared" si="142"/>
        <v>0</v>
      </c>
      <c r="T437" s="127" t="str">
        <f t="shared" si="143"/>
        <v>-</v>
      </c>
      <c r="W437" s="30">
        <f t="shared" si="146"/>
        <v>0</v>
      </c>
    </row>
    <row r="438" spans="3:23" ht="15.75" x14ac:dyDescent="0.3">
      <c r="C438" s="17" t="e" vm="37">
        <v>#VALUE!</v>
      </c>
      <c r="E438" s="3" t="str" cm="1">
        <f t="array" ref="E438">_FV(C438,"name")</f>
        <v>DEPRECIATION P&amp;L</v>
      </c>
      <c r="F438" s="20">
        <v>39072.67</v>
      </c>
      <c r="G438" s="20">
        <v>39648.36</v>
      </c>
      <c r="H438" s="20">
        <v>38381.74</v>
      </c>
      <c r="I438" s="20">
        <f>SUM(F438:H438)</f>
        <v>117102.76999999999</v>
      </c>
      <c r="J438" s="20">
        <v>35855.5</v>
      </c>
      <c r="K438" s="20">
        <v>37788.639999999999</v>
      </c>
      <c r="L438" s="20">
        <v>38951.15</v>
      </c>
      <c r="M438" s="20">
        <f>SUM(J438:L438)</f>
        <v>112595.29000000001</v>
      </c>
      <c r="N438" s="20">
        <f t="shared" si="140"/>
        <v>4507.4799999999814</v>
      </c>
      <c r="O438" s="128">
        <f t="shared" si="141"/>
        <v>4.0032580403673912E-2</v>
      </c>
      <c r="Q438" s="20">
        <v>78030.100000000006</v>
      </c>
      <c r="R438" s="20">
        <v>76739.789999999994</v>
      </c>
      <c r="S438" s="20">
        <f t="shared" si="142"/>
        <v>1290.3100000000122</v>
      </c>
      <c r="T438" s="128">
        <f t="shared" si="143"/>
        <v>1.6814093444874063E-2</v>
      </c>
      <c r="W438">
        <v>1</v>
      </c>
    </row>
    <row r="439" spans="3:23" ht="15.75" x14ac:dyDescent="0.3">
      <c r="F439" s="19"/>
      <c r="G439" s="19"/>
      <c r="H439" s="19"/>
      <c r="I439" s="19"/>
      <c r="M439" s="19"/>
      <c r="Q439" s="19"/>
      <c r="W439">
        <v>1</v>
      </c>
    </row>
    <row r="440" spans="3:23" ht="15.75" x14ac:dyDescent="0.3">
      <c r="C440" s="17" t="e" vm="71">
        <v>#VALUE!</v>
      </c>
      <c r="E440" s="3" t="str" cm="1">
        <f t="array" ref="E440">_FV(C440,"name")</f>
        <v>EBIT</v>
      </c>
      <c r="F440" s="20">
        <v>7133.76</v>
      </c>
      <c r="G440" s="20">
        <v>-20318.64</v>
      </c>
      <c r="H440" s="20">
        <v>-98005.24</v>
      </c>
      <c r="I440" s="20">
        <f>SUM(F440:H440)</f>
        <v>-111190.12000000001</v>
      </c>
      <c r="J440" s="20">
        <v>17217.439999999999</v>
      </c>
      <c r="K440" s="20">
        <v>6920.23</v>
      </c>
      <c r="L440" s="20">
        <v>18457.3</v>
      </c>
      <c r="M440" s="20">
        <f>SUM(J440:L440)</f>
        <v>42594.97</v>
      </c>
      <c r="N440" s="20">
        <f>I440-M440</f>
        <v>-153785.09000000003</v>
      </c>
      <c r="O440" s="128">
        <f>IFERROR(N440/M440,"-")</f>
        <v>-3.6104049374844029</v>
      </c>
      <c r="Q440" s="20">
        <v>-118323.88</v>
      </c>
      <c r="R440" s="20">
        <v>25377.53</v>
      </c>
      <c r="S440" s="20">
        <f t="shared" ref="S440" si="147">Q440-R440</f>
        <v>-143701.41</v>
      </c>
      <c r="T440" s="128">
        <f t="shared" ref="T440" si="148">IFERROR(S440/R440,"-")</f>
        <v>-5.6625451728359701</v>
      </c>
      <c r="W440">
        <v>1</v>
      </c>
    </row>
    <row r="441" spans="3:23" ht="15.75" x14ac:dyDescent="0.3">
      <c r="F441" s="19"/>
      <c r="G441" s="19"/>
      <c r="H441" s="19"/>
      <c r="I441" s="19"/>
      <c r="M441" s="19"/>
      <c r="Q441" s="19"/>
      <c r="W441">
        <v>1</v>
      </c>
    </row>
    <row r="442" spans="3:23" ht="15.75" x14ac:dyDescent="0.3">
      <c r="C442" s="17" t="e" vm="72">
        <v>#VALUE!</v>
      </c>
      <c r="E442" s="3" t="str" cm="1">
        <f t="array" ref="E442">_FV(C442,"name")</f>
        <v>INTEREST EXPENSE</v>
      </c>
      <c r="F442" s="20">
        <v>-3260.76</v>
      </c>
      <c r="G442" s="20">
        <v>-3418.63</v>
      </c>
      <c r="H442" s="20">
        <v>-3142.16</v>
      </c>
      <c r="I442" s="20">
        <f>SUM(F442:H442)</f>
        <v>-9821.5499999999993</v>
      </c>
      <c r="J442" s="20">
        <v>-2423.37</v>
      </c>
      <c r="K442" s="20">
        <v>-2223.5500000000002</v>
      </c>
      <c r="L442" s="20">
        <v>-3241.57</v>
      </c>
      <c r="M442" s="20">
        <f>SUM(J442:L442)</f>
        <v>-7888.49</v>
      </c>
      <c r="N442" s="20">
        <f>I442-M442</f>
        <v>-1933.0599999999995</v>
      </c>
      <c r="O442" s="128">
        <f>IFERROR(N442/M442,"-")</f>
        <v>0.24504816511144711</v>
      </c>
      <c r="Q442" s="20">
        <v>-6560.79</v>
      </c>
      <c r="R442" s="20">
        <v>-5465.12</v>
      </c>
      <c r="S442" s="20">
        <f t="shared" ref="S442" si="149">Q442-R442</f>
        <v>-1095.67</v>
      </c>
      <c r="T442" s="128">
        <f t="shared" ref="T442" si="150">IFERROR(S442/R442,"-")</f>
        <v>0.2004841613724859</v>
      </c>
      <c r="W442">
        <v>1</v>
      </c>
    </row>
    <row r="443" spans="3:23" ht="15.75" x14ac:dyDescent="0.3">
      <c r="F443" s="19"/>
      <c r="G443" s="19"/>
      <c r="H443" s="19"/>
      <c r="I443" s="19"/>
      <c r="M443" s="19"/>
      <c r="Q443" s="19"/>
      <c r="W443">
        <v>1</v>
      </c>
    </row>
    <row r="444" spans="3:23" ht="15.75" x14ac:dyDescent="0.3">
      <c r="C444" s="17" t="e" vm="40">
        <v>#VALUE!</v>
      </c>
      <c r="E444" s="3" t="str" cm="1">
        <f t="array" ref="E444">_FV(C444,"name")</f>
        <v>NET PROFIT</v>
      </c>
      <c r="F444" s="20">
        <v>3873</v>
      </c>
      <c r="G444" s="20">
        <v>-23737.27</v>
      </c>
      <c r="H444" s="20">
        <v>-101147.4</v>
      </c>
      <c r="I444" s="20">
        <f>SUM(F444:H444)</f>
        <v>-121011.67</v>
      </c>
      <c r="J444" s="20">
        <v>14794.07</v>
      </c>
      <c r="K444" s="20">
        <v>4696.68</v>
      </c>
      <c r="L444" s="20">
        <v>15215.73</v>
      </c>
      <c r="M444" s="20">
        <f>SUM(J444:L444)</f>
        <v>34706.479999999996</v>
      </c>
      <c r="N444" s="20">
        <f>I444-M444</f>
        <v>-155718.15</v>
      </c>
      <c r="O444" s="128">
        <f>IFERROR(N444/M444,"-")</f>
        <v>-4.486716889756611</v>
      </c>
      <c r="Q444" s="20">
        <v>-124884.67</v>
      </c>
      <c r="R444" s="20">
        <v>19912.41</v>
      </c>
      <c r="S444" s="20">
        <f t="shared" ref="S444" si="151">Q444-R444</f>
        <v>-144797.07999999999</v>
      </c>
      <c r="T444" s="128">
        <f t="shared" ref="T444" si="152">IFERROR(S444/R444,"-")</f>
        <v>-7.2717004119541526</v>
      </c>
      <c r="W444">
        <v>1</v>
      </c>
    </row>
    <row r="857" spans="5:7" x14ac:dyDescent="0.25">
      <c r="E857" s="22"/>
      <c r="F857" s="22"/>
      <c r="G857" s="22"/>
    </row>
    <row r="858" spans="5:7" x14ac:dyDescent="0.25">
      <c r="E858" s="23"/>
      <c r="F858" s="23"/>
      <c r="G858" s="23"/>
    </row>
    <row r="859" spans="5:7" x14ac:dyDescent="0.25">
      <c r="E859" s="23"/>
      <c r="F859" s="23"/>
      <c r="G859" s="23"/>
    </row>
    <row r="860" spans="5:7" x14ac:dyDescent="0.25">
      <c r="E860" s="23"/>
      <c r="F860" s="23"/>
      <c r="G860" s="23"/>
    </row>
    <row r="861" spans="5:7" x14ac:dyDescent="0.25">
      <c r="E861" s="23"/>
      <c r="F861" s="23"/>
      <c r="G861" s="23"/>
    </row>
    <row r="862" spans="5:7" x14ac:dyDescent="0.25">
      <c r="E862" s="23"/>
      <c r="F862" s="23"/>
      <c r="G862" s="23"/>
    </row>
    <row r="863" spans="5:7" x14ac:dyDescent="0.25">
      <c r="E863" s="23"/>
      <c r="F863" s="23"/>
      <c r="G863" s="23"/>
    </row>
    <row r="864" spans="5:7" x14ac:dyDescent="0.25">
      <c r="E864" s="23"/>
      <c r="F864" s="23"/>
      <c r="G864" s="23"/>
    </row>
    <row r="865" spans="5:7" x14ac:dyDescent="0.25">
      <c r="E865" s="23"/>
      <c r="F865" s="23"/>
      <c r="G865" s="23"/>
    </row>
    <row r="866" spans="5:7" x14ac:dyDescent="0.25">
      <c r="E866" s="23"/>
      <c r="F866" s="23"/>
      <c r="G866" s="23"/>
    </row>
    <row r="867" spans="5:7" x14ac:dyDescent="0.25">
      <c r="E867" s="23"/>
      <c r="F867" s="23"/>
      <c r="G867" s="23"/>
    </row>
    <row r="868" spans="5:7" x14ac:dyDescent="0.25">
      <c r="E868" s="23"/>
      <c r="F868" s="23"/>
      <c r="G868" s="23"/>
    </row>
  </sheetData>
  <autoFilter ref="W1:W868" xr:uid="{504930FF-FE1A-42B2-B45C-6ED8909C1490}">
    <filterColumn colId="0">
      <filters blank="1">
        <filter val="(13,200)"/>
        <filter val="(216)"/>
        <filter val="(23,717)"/>
        <filter val="(466,007)"/>
        <filter val="1"/>
        <filter val="1,141"/>
        <filter val="1,227"/>
        <filter val="1,286,796"/>
        <filter val="1,320"/>
        <filter val="1,427"/>
        <filter val="1,439"/>
        <filter val="1,451"/>
        <filter val="1,516"/>
        <filter val="1,686"/>
        <filter val="10,142"/>
        <filter val="10,210"/>
        <filter val="10,382"/>
        <filter val="10,400"/>
        <filter val="10,720"/>
        <filter val="10,868"/>
        <filter val="10,930"/>
        <filter val="103,153"/>
        <filter val="107,896"/>
        <filter val="107,935"/>
        <filter val="11,381"/>
        <filter val="11,402"/>
        <filter val="110"/>
        <filter val="112,825"/>
        <filter val="12,801"/>
        <filter val="12,915"/>
        <filter val="125,712"/>
        <filter val="125,735"/>
        <filter val="136"/>
        <filter val="137,099"/>
        <filter val="139,699"/>
        <filter val="14,036"/>
        <filter val="14,183"/>
        <filter val="143"/>
        <filter val="146,184"/>
        <filter val="148,296"/>
        <filter val="15,174"/>
        <filter val="16,263"/>
        <filter val="16,687"/>
        <filter val="17,280"/>
        <filter val="18,442"/>
        <filter val="18,780"/>
        <filter val="183,017"/>
        <filter val="19,100"/>
        <filter val="19,465"/>
        <filter val="198,462"/>
        <filter val="2,325,763"/>
        <filter val="2,363"/>
        <filter val="2,414"/>
        <filter val="2,451"/>
        <filter val="2,670"/>
        <filter val="2,689"/>
        <filter val="2,791"/>
        <filter val="20,034"/>
        <filter val="21,160"/>
        <filter val="21,401"/>
        <filter val="21,539"/>
        <filter val="21,566"/>
        <filter val="24,616"/>
        <filter val="240"/>
        <filter val="25,214"/>
        <filter val="25,667"/>
        <filter val="25,998"/>
        <filter val="26,140"/>
        <filter val="27"/>
        <filter val="29,350"/>
        <filter val="3,103"/>
        <filter val="3,386"/>
        <filter val="3,440"/>
        <filter val="3,712"/>
        <filter val="3,870"/>
        <filter val="307,701"/>
        <filter val="31,764"/>
        <filter val="32,971"/>
        <filter val="35,918"/>
        <filter val="36,791"/>
        <filter val="372,018"/>
        <filter val="38"/>
        <filter val="38,297"/>
        <filter val="38,618"/>
        <filter val="38,856"/>
        <filter val="385"/>
        <filter val="39,137"/>
        <filter val="4,070"/>
        <filter val="4,507"/>
        <filter val="41,473"/>
        <filter val="41,596"/>
        <filter val="43,678"/>
        <filter val="45,068"/>
        <filter val="45,741"/>
        <filter val="450,626"/>
        <filter val="455,836"/>
        <filter val="459,897"/>
        <filter val="5,005"/>
        <filter val="5,025"/>
        <filter val="5,900"/>
        <filter val="511"/>
        <filter val="55,655"/>
        <filter val="57,616"/>
        <filter val="57,779"/>
        <filter val="6,168"/>
        <filter val="6,306"/>
        <filter val="6,630"/>
        <filter val="6,632"/>
        <filter val="6,826"/>
        <filter val="6,839"/>
        <filter val="6,976"/>
        <filter val="6,979"/>
        <filter val="60"/>
        <filter val="62,618"/>
        <filter val="62,778"/>
        <filter val="636,292"/>
        <filter val="641"/>
        <filter val="65,151"/>
        <filter val="677"/>
        <filter val="687,208"/>
        <filter val="7,106"/>
        <filter val="7,241"/>
        <filter val="7,508"/>
        <filter val="7,929"/>
        <filter val="70,086"/>
        <filter val="70,334"/>
        <filter val="71,003"/>
        <filter val="71,407"/>
        <filter val="73,670"/>
        <filter val="75,811"/>
        <filter val="76,968"/>
        <filter val="77,055"/>
        <filter val="8,762"/>
        <filter val="8,989"/>
        <filter val="80,881"/>
        <filter val="88,907"/>
        <filter val="880"/>
        <filter val="9,880"/>
        <filter val="9,953"/>
        <filter val="910"/>
        <filter val="928"/>
        <filter val="96,752"/>
        <filter val="98,394"/>
      </filters>
    </filterColumn>
  </autoFilter>
  <sortState xmlns:xlrd2="http://schemas.microsoft.com/office/spreadsheetml/2017/richdata2" ref="A367:X371">
    <sortCondition descending="1" ref="Q367:Q371"/>
  </sortState>
  <dataValidations count="1">
    <dataValidation allowBlank="1" showErrorMessage="1" promptTitle="XPNA Drill down" prompt="Set by XPNA" sqref="C17:C32 C562:C972 C35:C50 C54:C76 C78:C114 C424:C438 E857:G868 C247:C420 C116:C245" xr:uid="{40A3BCFD-829C-4ECC-967D-306583F305A3}"/>
  </dataValidations>
  <pageMargins left="0.70866141732283472" right="0.70866141732283472" top="0.44" bottom="0.3" header="0.31496062992125984" footer="0.11"/>
  <pageSetup paperSize="9" scale="70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4374-8DD7-479F-A3BE-9D271148AC74}">
  <sheetPr filterMode="1">
    <pageSetUpPr fitToPage="1"/>
  </sheetPr>
  <dimension ref="A1:M972"/>
  <sheetViews>
    <sheetView showGridLines="0" topLeftCell="E9" workbookViewId="0">
      <selection activeCell="E9" sqref="E9"/>
    </sheetView>
  </sheetViews>
  <sheetFormatPr defaultRowHeight="15" outlineLevelRow="1" outlineLevelCol="1" x14ac:dyDescent="0.25"/>
  <cols>
    <col min="1" max="2" width="8.85546875" hidden="1" customWidth="1" outlineLevel="1"/>
    <col min="3" max="3" width="32.5703125" style="17" hidden="1" customWidth="1" outlineLevel="1"/>
    <col min="4" max="4" width="8.85546875" hidden="1" customWidth="1" outlineLevel="1"/>
    <col min="5" max="5" width="40.7109375" customWidth="1" collapsed="1"/>
    <col min="9" max="9" width="11.28515625" customWidth="1"/>
    <col min="12" max="12" width="10.42578125" hidden="1" customWidth="1" outlineLevel="1"/>
    <col min="13" max="13" width="8.85546875" collapsed="1"/>
  </cols>
  <sheetData>
    <row r="1" spans="3:12" s="1" customFormat="1" ht="12.75" hidden="1" outlineLevel="1" x14ac:dyDescent="0.2">
      <c r="C1" s="17"/>
      <c r="E1" s="14"/>
      <c r="F1" s="14"/>
      <c r="G1" s="14"/>
      <c r="H1" s="14"/>
      <c r="I1" s="14"/>
      <c r="L1" s="1" t="s">
        <v>30</v>
      </c>
    </row>
    <row r="2" spans="3:12" s="1" customFormat="1" ht="12.75" hidden="1" outlineLevel="1" x14ac:dyDescent="0.2">
      <c r="C2" s="17" t="e" vm="1">
        <f>Control!C4</f>
        <v>#VALUE!</v>
      </c>
      <c r="E2" s="14"/>
      <c r="F2" s="1" t="e" vm="4">
        <v>#VALUE!</v>
      </c>
      <c r="G2" s="1" t="e" vm="4">
        <v>#VALUE!</v>
      </c>
      <c r="H2" s="1" t="e" vm="4">
        <v>#VALUE!</v>
      </c>
      <c r="L2" s="1">
        <v>1</v>
      </c>
    </row>
    <row r="3" spans="3:12" s="1" customFormat="1" hidden="1" outlineLevel="1" x14ac:dyDescent="0.25">
      <c r="C3" s="17" t="e" vm="5">
        <v>#VALUE!</v>
      </c>
      <c r="E3" s="14"/>
      <c r="F3" t="e" vm="16">
        <v>#VALUE!</v>
      </c>
      <c r="G3" t="e" vm="17">
        <v>#VALUE!</v>
      </c>
      <c r="H3" t="e" vm="1">
        <v>#VALUE!</v>
      </c>
      <c r="I3" t="e" vm="1">
        <v>#VALUE!</v>
      </c>
      <c r="L3" s="1">
        <v>1</v>
      </c>
    </row>
    <row r="4" spans="3:12" s="1" customFormat="1" hidden="1" outlineLevel="1" x14ac:dyDescent="0.25">
      <c r="C4" s="17" t="e" vm="2">
        <v>#VALUE!</v>
      </c>
      <c r="E4" s="14"/>
      <c r="F4" t="e" vm="18">
        <v>#VALUE!</v>
      </c>
      <c r="G4" t="e" vm="18">
        <v>#VALUE!</v>
      </c>
      <c r="H4" t="e" vm="18">
        <v>#VALUE!</v>
      </c>
      <c r="I4"/>
      <c r="L4" s="1">
        <v>1</v>
      </c>
    </row>
    <row r="5" spans="3:12" s="1" customFormat="1" ht="12.75" hidden="1" outlineLevel="1" x14ac:dyDescent="0.2">
      <c r="C5" s="17" t="e" vm="1">
        <f>C2</f>
        <v>#VALUE!</v>
      </c>
      <c r="E5" s="14"/>
      <c r="F5" s="1" t="str" cm="1">
        <f t="array" ref="F5">_FV(F3,"name")</f>
        <v>Apr 2025</v>
      </c>
      <c r="G5" s="1" t="str" cm="1">
        <f t="array" ref="G5">_FV(G3,"name")</f>
        <v>May 2025</v>
      </c>
      <c r="H5" s="1" t="str" cm="1">
        <f t="array" ref="H5">_FV(H3,"name")</f>
        <v>Jun 2025</v>
      </c>
      <c r="I5" s="1" t="str" cm="1">
        <f t="array" ref="I5">_FV(I3,"name")</f>
        <v>Jun 2025</v>
      </c>
      <c r="L5" s="1">
        <v>1</v>
      </c>
    </row>
    <row r="6" spans="3:12" s="1" customFormat="1" ht="12.75" hidden="1" outlineLevel="1" x14ac:dyDescent="0.2">
      <c r="C6" s="17"/>
      <c r="E6" s="14"/>
      <c r="I6" s="14"/>
      <c r="L6" s="1">
        <v>1</v>
      </c>
    </row>
    <row r="7" spans="3:12" s="1" customFormat="1" ht="12.75" hidden="1" outlineLevel="1" x14ac:dyDescent="0.2">
      <c r="C7" s="17"/>
      <c r="E7" s="14"/>
      <c r="I7" s="14"/>
      <c r="L7" s="1">
        <v>1</v>
      </c>
    </row>
    <row r="8" spans="3:12" s="1" customFormat="1" ht="12.75" hidden="1" outlineLevel="1" x14ac:dyDescent="0.2">
      <c r="C8" s="17"/>
      <c r="E8" s="14"/>
      <c r="I8" s="14"/>
      <c r="L8" s="1">
        <v>1</v>
      </c>
    </row>
    <row r="9" spans="3:12" s="1" customFormat="1" ht="12.75" collapsed="1" x14ac:dyDescent="0.2">
      <c r="C9" s="17"/>
      <c r="E9" s="14"/>
      <c r="I9" s="14"/>
      <c r="L9" s="1">
        <v>1</v>
      </c>
    </row>
    <row r="10" spans="3:12" s="1" customFormat="1" ht="26.25" x14ac:dyDescent="0.5">
      <c r="C10" s="17"/>
      <c r="E10" s="28" t="s">
        <v>5</v>
      </c>
      <c r="F10" s="28"/>
      <c r="G10" s="28"/>
      <c r="H10" s="28"/>
      <c r="I10" s="14"/>
      <c r="L10" s="1">
        <v>1</v>
      </c>
    </row>
    <row r="11" spans="3:12" s="1" customFormat="1" ht="21.75" x14ac:dyDescent="0.4">
      <c r="C11" s="17"/>
      <c r="E11" s="29" t="s">
        <v>26</v>
      </c>
      <c r="F11" s="29"/>
      <c r="G11" s="29"/>
      <c r="H11" s="29"/>
      <c r="I11" s="14"/>
      <c r="L11" s="1">
        <v>1</v>
      </c>
    </row>
    <row r="12" spans="3:12" s="1" customFormat="1" ht="12.75" x14ac:dyDescent="0.2">
      <c r="C12" s="17"/>
      <c r="E12" s="14"/>
      <c r="I12" s="14"/>
      <c r="L12" s="1">
        <v>1</v>
      </c>
    </row>
    <row r="13" spans="3:12" s="1" customFormat="1" ht="29.25" thickBot="1" x14ac:dyDescent="0.25">
      <c r="C13" s="17"/>
      <c r="E13" s="14"/>
      <c r="F13" s="21" t="str">
        <f t="shared" ref="F13:G13" si="0">F5&amp;" MTH"</f>
        <v>Apr 2025 MTH</v>
      </c>
      <c r="G13" s="21" t="str">
        <f t="shared" si="0"/>
        <v>May 2025 MTH</v>
      </c>
      <c r="H13" s="21" t="str">
        <f>H5&amp;" MTH"</f>
        <v>Jun 2025 MTH</v>
      </c>
      <c r="I13" s="21" t="str">
        <f>I5&amp;" QTR"</f>
        <v>Jun 2025 QTR</v>
      </c>
      <c r="L13" s="1">
        <v>1</v>
      </c>
    </row>
    <row r="14" spans="3:12" s="1" customFormat="1" ht="12.75" x14ac:dyDescent="0.2">
      <c r="C14" s="17"/>
      <c r="E14" s="14"/>
      <c r="I14" s="14"/>
      <c r="L14" s="1">
        <v>1</v>
      </c>
    </row>
    <row r="15" spans="3:12" s="1" customFormat="1" ht="12.75" x14ac:dyDescent="0.2">
      <c r="C15" s="17"/>
      <c r="E15" s="14"/>
      <c r="I15" s="14"/>
      <c r="L15" s="1">
        <v>1</v>
      </c>
    </row>
    <row r="16" spans="3:12" s="1" customFormat="1" ht="12.75" x14ac:dyDescent="0.2">
      <c r="C16" s="17"/>
      <c r="E16" s="14"/>
      <c r="I16" s="14"/>
      <c r="L16" s="1">
        <v>1</v>
      </c>
    </row>
    <row r="17" spans="1:12" s="1" customFormat="1" ht="15.75" thickBot="1" x14ac:dyDescent="0.35">
      <c r="C17" s="17"/>
      <c r="E17" s="2" t="s">
        <v>14</v>
      </c>
      <c r="F17" s="13"/>
      <c r="G17" s="13"/>
      <c r="H17" s="13"/>
      <c r="I17" s="13"/>
      <c r="L17" s="1">
        <v>1</v>
      </c>
    </row>
    <row r="18" spans="1:12" s="1" customFormat="1" x14ac:dyDescent="0.3">
      <c r="C18" s="17" t="e" vm="31">
        <v>#VALUE!</v>
      </c>
      <c r="E18" s="14" t="str" cm="1">
        <f t="array" ref="E18">_FV(C18,"name")</f>
        <v>SALES BAR</v>
      </c>
      <c r="F18" s="19">
        <v>135906.03</v>
      </c>
      <c r="G18" s="19">
        <v>120397.44</v>
      </c>
      <c r="H18" s="19">
        <v>97365.32</v>
      </c>
      <c r="I18" s="19">
        <f>SUM(F18:H18)</f>
        <v>353668.79000000004</v>
      </c>
      <c r="L18" s="6">
        <f>SUM(F18:K18)</f>
        <v>707337.58000000007</v>
      </c>
    </row>
    <row r="19" spans="1:12" s="1" customFormat="1" x14ac:dyDescent="0.3">
      <c r="C19" s="17" t="e" vm="73">
        <v>#VALUE!</v>
      </c>
      <c r="E19" s="14" t="str" cm="1">
        <f t="array" ref="E19">_FV(C19,"name")</f>
        <v>REBATES FOSTERS/CCAA</v>
      </c>
      <c r="F19" s="19">
        <v>0</v>
      </c>
      <c r="G19" s="19">
        <v>0</v>
      </c>
      <c r="H19" s="19">
        <v>13865.43</v>
      </c>
      <c r="I19" s="19">
        <f>SUM(F19:H19)</f>
        <v>13865.43</v>
      </c>
      <c r="L19" s="6">
        <f>SUM(F19:K19)</f>
        <v>27730.86</v>
      </c>
    </row>
    <row r="20" spans="1:12" s="1" customFormat="1" x14ac:dyDescent="0.3">
      <c r="C20" s="17" t="e" vm="47">
        <v>#VALUE!</v>
      </c>
      <c r="E20" s="3" t="str" cm="1">
        <f t="array" ref="E20">_FV(C20,"name")</f>
        <v>BAR SALES</v>
      </c>
      <c r="F20" s="20">
        <v>135906.03</v>
      </c>
      <c r="G20" s="20">
        <v>120397.44</v>
      </c>
      <c r="H20" s="20">
        <v>111230.75</v>
      </c>
      <c r="I20" s="20">
        <f>SUM(F20:H20)</f>
        <v>367534.22</v>
      </c>
      <c r="L20" s="1">
        <v>1</v>
      </c>
    </row>
    <row r="21" spans="1:12" s="1" customFormat="1" ht="15.75" thickBot="1" x14ac:dyDescent="0.35">
      <c r="A21" s="126"/>
      <c r="C21" s="17"/>
      <c r="E21" s="2" t="s">
        <v>12</v>
      </c>
      <c r="F21" s="13"/>
      <c r="G21" s="13"/>
      <c r="H21" s="13"/>
      <c r="I21" s="13"/>
      <c r="L21" s="1">
        <v>1</v>
      </c>
    </row>
    <row r="22" spans="1:12" s="1" customFormat="1" x14ac:dyDescent="0.3">
      <c r="C22" s="17" t="e" vm="74">
        <v>#VALUE!</v>
      </c>
      <c r="E22" s="14" t="str" cm="1">
        <f t="array" ref="E22">_FV(C22,"name")</f>
        <v>Opening Stock P&amp;L</v>
      </c>
      <c r="F22" s="19">
        <v>38050.44</v>
      </c>
      <c r="G22" s="19">
        <v>47400.85</v>
      </c>
      <c r="H22" s="19">
        <v>38838.68</v>
      </c>
      <c r="I22" s="19">
        <f t="shared" ref="I22:I30" si="1">SUM(F22:H22)</f>
        <v>124289.97</v>
      </c>
      <c r="L22" s="6">
        <f t="shared" ref="L22:L30" si="2">SUM(F22:K22)</f>
        <v>248579.94</v>
      </c>
    </row>
    <row r="23" spans="1:12" s="1" customFormat="1" x14ac:dyDescent="0.3">
      <c r="C23" s="17" t="e" vm="75">
        <v>#VALUE!</v>
      </c>
      <c r="E23" s="14" t="str" cm="1">
        <f t="array" ref="E23">_FV(C23,"name")</f>
        <v>Closing Stock P&amp;L</v>
      </c>
      <c r="F23" s="19">
        <v>-47400.85</v>
      </c>
      <c r="G23" s="19">
        <v>-38838.68</v>
      </c>
      <c r="H23" s="19">
        <v>-50243.38</v>
      </c>
      <c r="I23" s="19">
        <f t="shared" si="1"/>
        <v>-136482.91</v>
      </c>
      <c r="L23" s="6">
        <f t="shared" si="2"/>
        <v>-272965.82</v>
      </c>
    </row>
    <row r="24" spans="1:12" s="1" customFormat="1" x14ac:dyDescent="0.3">
      <c r="C24" s="17" t="e" vm="76">
        <v>#VALUE!</v>
      </c>
      <c r="E24" s="14" t="str" cm="1">
        <f t="array" ref="E24">_FV(C24,"name")</f>
        <v>PURCH BAR LIQUOR</v>
      </c>
      <c r="F24" s="19">
        <v>48530.21</v>
      </c>
      <c r="G24" s="19">
        <v>37852.04</v>
      </c>
      <c r="H24" s="19">
        <v>35916.720000000001</v>
      </c>
      <c r="I24" s="19">
        <f t="shared" si="1"/>
        <v>122298.97</v>
      </c>
      <c r="L24" s="6">
        <f t="shared" si="2"/>
        <v>244597.94</v>
      </c>
    </row>
    <row r="25" spans="1:12" s="1" customFormat="1" x14ac:dyDescent="0.3">
      <c r="C25" s="17" t="e" vm="77">
        <v>#VALUE!</v>
      </c>
      <c r="E25" s="14" t="str" cm="1">
        <f t="array" ref="E25">_FV(C25,"name")</f>
        <v>PURCH BAR  OTHER</v>
      </c>
      <c r="F25" s="19">
        <v>7409.01</v>
      </c>
      <c r="G25" s="19">
        <v>3115.34</v>
      </c>
      <c r="H25" s="19">
        <v>2236.2800000000002</v>
      </c>
      <c r="I25" s="19">
        <f t="shared" si="1"/>
        <v>12760.630000000001</v>
      </c>
      <c r="L25" s="6">
        <f t="shared" si="2"/>
        <v>25521.260000000002</v>
      </c>
    </row>
    <row r="26" spans="1:12" s="1" customFormat="1" x14ac:dyDescent="0.3">
      <c r="C26" s="17" t="e" vm="78">
        <v>#VALUE!</v>
      </c>
      <c r="E26" s="14" t="str" cm="1">
        <f t="array" ref="E26">_FV(C26,"name")</f>
        <v>PURCH BAR FREIGHT (10080002)</v>
      </c>
      <c r="F26" s="19">
        <v>2811.7</v>
      </c>
      <c r="G26" s="19">
        <v>1179.78</v>
      </c>
      <c r="H26" s="19">
        <v>5065.1899999999996</v>
      </c>
      <c r="I26" s="19">
        <f t="shared" si="1"/>
        <v>9056.6699999999983</v>
      </c>
      <c r="L26" s="6">
        <f t="shared" si="2"/>
        <v>18113.339999999997</v>
      </c>
    </row>
    <row r="27" spans="1:12" s="1" customFormat="1" hidden="1" x14ac:dyDescent="0.3">
      <c r="C27" s="17" t="e" vm="79">
        <v>#VALUE!</v>
      </c>
      <c r="E27" s="14" t="str" cm="1">
        <f t="array" ref="E27">_FV(C27,"name")</f>
        <v>PURCH BAR LIQ  NO GST</v>
      </c>
      <c r="F27" s="19">
        <v>0</v>
      </c>
      <c r="G27" s="19">
        <v>0</v>
      </c>
      <c r="H27" s="19">
        <v>0</v>
      </c>
      <c r="I27" s="19">
        <f t="shared" si="1"/>
        <v>0</v>
      </c>
      <c r="L27" s="6">
        <f t="shared" si="2"/>
        <v>0</v>
      </c>
    </row>
    <row r="28" spans="1:12" s="1" customFormat="1" hidden="1" x14ac:dyDescent="0.3">
      <c r="C28" s="17" t="e" vm="80">
        <v>#VALUE!</v>
      </c>
      <c r="E28" s="14" t="str" cm="1">
        <f t="array" ref="E28">_FV(C28,"name")</f>
        <v>PURCH BAR FREIGHT</v>
      </c>
      <c r="F28" s="19">
        <v>0</v>
      </c>
      <c r="G28" s="19">
        <v>0</v>
      </c>
      <c r="H28" s="19">
        <v>0</v>
      </c>
      <c r="I28" s="19">
        <f t="shared" si="1"/>
        <v>0</v>
      </c>
      <c r="L28" s="6">
        <f t="shared" si="2"/>
        <v>0</v>
      </c>
    </row>
    <row r="29" spans="1:12" s="1" customFormat="1" hidden="1" x14ac:dyDescent="0.3">
      <c r="C29" s="17" t="e" vm="81">
        <v>#VALUE!</v>
      </c>
      <c r="E29" s="14" t="str" cm="1">
        <f t="array" ref="E29">_FV(C29,"name")</f>
        <v>PURCH BAR OTH NO GST</v>
      </c>
      <c r="F29" s="19">
        <v>0</v>
      </c>
      <c r="G29" s="19">
        <v>0</v>
      </c>
      <c r="H29" s="19">
        <v>0</v>
      </c>
      <c r="I29" s="19">
        <f t="shared" si="1"/>
        <v>0</v>
      </c>
      <c r="L29" s="6">
        <f t="shared" si="2"/>
        <v>0</v>
      </c>
    </row>
    <row r="30" spans="1:12" s="1" customFormat="1" hidden="1" x14ac:dyDescent="0.3">
      <c r="C30" s="17" t="e" vm="82">
        <v>#VALUE!</v>
      </c>
      <c r="E30" s="14" t="str" cm="1">
        <f t="array" ref="E30">_FV(C30,"name")</f>
        <v>BAR STOCK MOVEMENT</v>
      </c>
      <c r="F30" s="19">
        <v>0</v>
      </c>
      <c r="G30" s="19">
        <v>0</v>
      </c>
      <c r="H30" s="19">
        <v>0</v>
      </c>
      <c r="I30" s="19">
        <f t="shared" si="1"/>
        <v>0</v>
      </c>
      <c r="L30" s="6">
        <f t="shared" si="2"/>
        <v>0</v>
      </c>
    </row>
    <row r="31" spans="1:12" s="1" customFormat="1" x14ac:dyDescent="0.3">
      <c r="C31" s="17" t="e" vm="48">
        <v>#VALUE!</v>
      </c>
      <c r="E31" s="3" t="str" cm="1">
        <f t="array" ref="E31">_FV(C31,"name")</f>
        <v>BAR COGS</v>
      </c>
      <c r="F31" s="20">
        <v>49400.51</v>
      </c>
      <c r="G31" s="20">
        <v>50709.33</v>
      </c>
      <c r="H31" s="20">
        <v>31813.49</v>
      </c>
      <c r="I31" s="20">
        <f>SUM(F31:H31)</f>
        <v>131923.32999999999</v>
      </c>
      <c r="L31" s="1">
        <v>1</v>
      </c>
    </row>
    <row r="32" spans="1:12" s="1" customFormat="1" ht="15.75" thickBot="1" x14ac:dyDescent="0.35">
      <c r="C32" s="17" t="e" vm="33">
        <v>#VALUE!</v>
      </c>
      <c r="E32" s="4" t="str" cm="1">
        <f t="array" ref="E32">_FV(C32,"name")</f>
        <v>BAR GROSS MARGIN</v>
      </c>
      <c r="F32" s="25">
        <v>86505.52</v>
      </c>
      <c r="G32" s="25">
        <v>69688.11</v>
      </c>
      <c r="H32" s="25">
        <v>79417.259999999995</v>
      </c>
      <c r="I32" s="25">
        <f>SUM(F32:H32)</f>
        <v>235610.89</v>
      </c>
      <c r="L32" s="1">
        <v>1</v>
      </c>
    </row>
    <row r="33" spans="1:12" s="1" customFormat="1" ht="15.75" thickBot="1" x14ac:dyDescent="0.35">
      <c r="C33" s="17"/>
      <c r="E33" s="4" t="s">
        <v>11</v>
      </c>
      <c r="F33" s="24">
        <f t="shared" ref="F33:H33" si="3">F32/F20</f>
        <v>0.63650980019061709</v>
      </c>
      <c r="G33" s="24">
        <f t="shared" si="3"/>
        <v>0.57881720740906117</v>
      </c>
      <c r="H33" s="24">
        <f t="shared" si="3"/>
        <v>0.71398655497692853</v>
      </c>
      <c r="I33" s="24">
        <f>I32/I20</f>
        <v>0.64105837546229039</v>
      </c>
      <c r="L33" s="1">
        <v>1</v>
      </c>
    </row>
    <row r="34" spans="1:12" s="1" customFormat="1" ht="15.75" thickBot="1" x14ac:dyDescent="0.35">
      <c r="C34" s="17"/>
      <c r="E34" s="2" t="s">
        <v>15</v>
      </c>
      <c r="F34" s="13"/>
      <c r="G34" s="13"/>
      <c r="H34" s="13"/>
      <c r="I34" s="13"/>
      <c r="L34" s="1">
        <v>1</v>
      </c>
    </row>
    <row r="35" spans="1:12" s="1" customFormat="1" x14ac:dyDescent="0.3">
      <c r="C35" s="17" t="e" vm="83">
        <v>#VALUE!</v>
      </c>
      <c r="E35" s="14" t="str" cm="1">
        <f t="array" ref="E35">_FV(C35,"name")</f>
        <v>WAGES BAR</v>
      </c>
      <c r="F35" s="19">
        <v>41944.29</v>
      </c>
      <c r="G35" s="19">
        <v>28151.94</v>
      </c>
      <c r="H35" s="19">
        <v>24593.91</v>
      </c>
      <c r="I35" s="19">
        <f t="shared" ref="I35:I49" si="4">SUM(F35:H35)</f>
        <v>94690.14</v>
      </c>
      <c r="L35" s="6">
        <f>SUM(F35:K35)</f>
        <v>189380.28</v>
      </c>
    </row>
    <row r="36" spans="1:12" s="1" customFormat="1" x14ac:dyDescent="0.3">
      <c r="C36" s="17" t="e" vm="84">
        <v>#VALUE!</v>
      </c>
      <c r="E36" s="14" t="str" cm="1">
        <f t="array" ref="E36">_FV(C36,"name")</f>
        <v>SUPERANNUATION BAR</v>
      </c>
      <c r="F36" s="19">
        <v>5570.61</v>
      </c>
      <c r="G36" s="19">
        <v>3615.76</v>
      </c>
      <c r="H36" s="19">
        <v>3933.37</v>
      </c>
      <c r="I36" s="19">
        <f t="shared" si="4"/>
        <v>13119.739999999998</v>
      </c>
      <c r="L36" s="6">
        <f>SUM(F36:K36)</f>
        <v>26239.479999999996</v>
      </c>
    </row>
    <row r="37" spans="1:12" s="1" customFormat="1" hidden="1" x14ac:dyDescent="0.3">
      <c r="C37" s="17" t="e" vm="85">
        <v>#VALUE!</v>
      </c>
      <c r="E37" s="14" t="str" cm="1">
        <f t="array" ref="E37">_FV(C37,"name")</f>
        <v>SICK PAY BAR</v>
      </c>
      <c r="F37" s="19">
        <v>0</v>
      </c>
      <c r="G37" s="19">
        <v>0</v>
      </c>
      <c r="H37" s="19">
        <v>0</v>
      </c>
      <c r="I37" s="19">
        <f t="shared" si="4"/>
        <v>0</v>
      </c>
      <c r="L37" s="6">
        <f>SUM(F37:K37)</f>
        <v>0</v>
      </c>
    </row>
    <row r="38" spans="1:12" ht="15.75" hidden="1" x14ac:dyDescent="0.3">
      <c r="A38" s="1"/>
      <c r="B38" s="1"/>
      <c r="C38" s="17" t="e" vm="86">
        <v>#VALUE!</v>
      </c>
      <c r="D38" s="1"/>
      <c r="E38" s="14" t="str" cm="1">
        <f t="array" ref="E38">_FV(C38,"name")</f>
        <v>WAGES BAR O/T PENALTY</v>
      </c>
      <c r="F38" s="19">
        <v>0</v>
      </c>
      <c r="G38" s="19">
        <v>0</v>
      </c>
      <c r="H38" s="19">
        <v>0</v>
      </c>
      <c r="I38" s="19">
        <f t="shared" si="4"/>
        <v>0</v>
      </c>
      <c r="J38" s="1"/>
      <c r="K38" s="1"/>
      <c r="L38" s="6">
        <f>SUM(F38:K38)</f>
        <v>0</v>
      </c>
    </row>
    <row r="39" spans="1:12" s="1" customFormat="1" ht="15.75" hidden="1" x14ac:dyDescent="0.3">
      <c r="A39"/>
      <c r="B39"/>
      <c r="C39" s="17" t="e" vm="87">
        <v>#VALUE!</v>
      </c>
      <c r="D39"/>
      <c r="E39" s="14" t="str" cm="1">
        <f t="array" ref="E39">_FV(C39,"name")</f>
        <v>HOLIDAY PAY BAR</v>
      </c>
      <c r="F39" s="19">
        <v>0</v>
      </c>
      <c r="G39" s="19">
        <v>0</v>
      </c>
      <c r="H39" s="19">
        <v>0</v>
      </c>
      <c r="I39" s="19">
        <f t="shared" si="4"/>
        <v>0</v>
      </c>
      <c r="J39"/>
      <c r="K39"/>
      <c r="L39" s="6">
        <f>SUM(F39:K39)</f>
        <v>0</v>
      </c>
    </row>
    <row r="40" spans="1:12" s="1" customFormat="1" x14ac:dyDescent="0.3">
      <c r="C40" s="17" t="e" vm="34">
        <v>#VALUE!</v>
      </c>
      <c r="E40" s="3" t="str" cm="1">
        <f t="array" ref="E40">_FV(C40,"name")</f>
        <v>BAR PAYROLL</v>
      </c>
      <c r="F40" s="20">
        <v>47514.9</v>
      </c>
      <c r="G40" s="20">
        <v>31767.7</v>
      </c>
      <c r="H40" s="20">
        <v>28527.279999999999</v>
      </c>
      <c r="I40" s="20">
        <f>SUM(F40:H40)</f>
        <v>107809.88</v>
      </c>
      <c r="L40" s="1">
        <v>1</v>
      </c>
    </row>
    <row r="41" spans="1:12" s="1" customFormat="1" hidden="1" x14ac:dyDescent="0.3">
      <c r="C41" s="17" t="e" vm="88">
        <v>#VALUE!</v>
      </c>
      <c r="E41" s="14" t="str" cm="1">
        <f t="array" ref="E41">_FV(C41,"name")</f>
        <v>STAFF MEALS BAR</v>
      </c>
      <c r="F41" s="19">
        <v>0</v>
      </c>
      <c r="G41" s="19">
        <v>0</v>
      </c>
      <c r="H41" s="19">
        <v>0</v>
      </c>
      <c r="I41" s="19">
        <f t="shared" si="4"/>
        <v>0</v>
      </c>
      <c r="L41" s="6">
        <f>SUM(F41:K41)</f>
        <v>0</v>
      </c>
    </row>
    <row r="42" spans="1:12" s="1" customFormat="1" hidden="1" x14ac:dyDescent="0.3">
      <c r="C42" s="17" t="e" vm="89">
        <v>#VALUE!</v>
      </c>
      <c r="E42" s="14" t="str" cm="1">
        <f t="array" ref="E42">_FV(C42,"name")</f>
        <v>STAFF EXP. BAR  NO GST</v>
      </c>
      <c r="F42" s="19">
        <v>0</v>
      </c>
      <c r="G42" s="19">
        <v>0</v>
      </c>
      <c r="H42" s="19">
        <v>0</v>
      </c>
      <c r="I42" s="19">
        <f t="shared" si="4"/>
        <v>0</v>
      </c>
      <c r="L42" s="6">
        <f>SUM(F42:K42)</f>
        <v>0</v>
      </c>
    </row>
    <row r="43" spans="1:12" s="1" customFormat="1" hidden="1" x14ac:dyDescent="0.3">
      <c r="C43" s="17" t="e" vm="90">
        <v>#VALUE!</v>
      </c>
      <c r="E43" s="14" t="str" cm="1">
        <f t="array" ref="E43">_FV(C43,"name")</f>
        <v>STAFF EXPENSES BAR</v>
      </c>
      <c r="F43" s="19">
        <v>0</v>
      </c>
      <c r="G43" s="19">
        <v>0</v>
      </c>
      <c r="H43" s="19">
        <v>0</v>
      </c>
      <c r="I43" s="19">
        <f t="shared" si="4"/>
        <v>0</v>
      </c>
      <c r="L43" s="6">
        <f>SUM(F43:K43)</f>
        <v>0</v>
      </c>
    </row>
    <row r="44" spans="1:12" ht="15.75" hidden="1" x14ac:dyDescent="0.3">
      <c r="C44" s="17" t="e" vm="91">
        <v>#VALUE!</v>
      </c>
      <c r="E44" s="14" t="str" cm="1">
        <f t="array" ref="E44">_FV(C44,"name")</f>
        <v>STAFF TRAINING BAR NO GST</v>
      </c>
      <c r="F44" s="19">
        <v>0</v>
      </c>
      <c r="G44" s="19">
        <v>0</v>
      </c>
      <c r="H44" s="19">
        <v>0</v>
      </c>
      <c r="I44" s="19">
        <f t="shared" si="4"/>
        <v>0</v>
      </c>
      <c r="L44" s="6">
        <f>SUM(F44:K44)</f>
        <v>0</v>
      </c>
    </row>
    <row r="45" spans="1:12" s="1" customFormat="1" hidden="1" x14ac:dyDescent="0.3">
      <c r="C45" s="17" t="e" vm="92">
        <v>#VALUE!</v>
      </c>
      <c r="E45" s="14" t="str" cm="1">
        <f t="array" ref="E45">_FV(C45,"name")</f>
        <v>STAFF TRAINING &amp; SUBSIDIES BAR</v>
      </c>
      <c r="F45" s="19">
        <v>0</v>
      </c>
      <c r="G45" s="19">
        <v>0</v>
      </c>
      <c r="H45" s="19">
        <v>0</v>
      </c>
      <c r="I45" s="19">
        <f t="shared" si="4"/>
        <v>0</v>
      </c>
      <c r="L45" s="6">
        <f>SUM(F45:K45)</f>
        <v>0</v>
      </c>
    </row>
    <row r="46" spans="1:12" s="1" customFormat="1" x14ac:dyDescent="0.3">
      <c r="C46" s="17" t="e" vm="49">
        <v>#VALUE!</v>
      </c>
      <c r="E46" s="3" t="str" cm="1">
        <f t="array" ref="E46">_FV(C46,"name")</f>
        <v>BAR STAFF COSTS</v>
      </c>
      <c r="F46" s="20">
        <v>0</v>
      </c>
      <c r="G46" s="20">
        <v>0</v>
      </c>
      <c r="H46" s="20">
        <v>0</v>
      </c>
      <c r="I46" s="20">
        <f>SUM(F46:H46)</f>
        <v>0</v>
      </c>
      <c r="L46" s="1">
        <v>1</v>
      </c>
    </row>
    <row r="47" spans="1:12" s="1" customFormat="1" x14ac:dyDescent="0.3">
      <c r="C47" s="17" t="e" vm="93">
        <v>#VALUE!</v>
      </c>
      <c r="E47" s="14" t="str" cm="1">
        <f t="array" ref="E47">_FV(C47,"name")</f>
        <v>OPER SUPPLIES BAR</v>
      </c>
      <c r="F47" s="19">
        <v>1126.5999999999999</v>
      </c>
      <c r="G47" s="19">
        <v>1689.05</v>
      </c>
      <c r="H47" s="19">
        <v>1120.27</v>
      </c>
      <c r="I47" s="19">
        <f t="shared" si="4"/>
        <v>3935.9199999999996</v>
      </c>
      <c r="L47" s="6">
        <f>SUM(F47:K47)</f>
        <v>7871.8399999999992</v>
      </c>
    </row>
    <row r="48" spans="1:12" s="1" customFormat="1" x14ac:dyDescent="0.3">
      <c r="C48" s="17" t="e" vm="94">
        <v>#VALUE!</v>
      </c>
      <c r="E48" s="14" t="str" cm="1">
        <f t="array" ref="E48">_FV(C48,"name")</f>
        <v>REPAIRS &amp; MAINT BAR</v>
      </c>
      <c r="F48" s="19">
        <v>180</v>
      </c>
      <c r="G48" s="19">
        <v>0</v>
      </c>
      <c r="H48" s="19">
        <v>790.18</v>
      </c>
      <c r="I48" s="19">
        <f t="shared" si="4"/>
        <v>970.18</v>
      </c>
      <c r="L48" s="6">
        <f>SUM(F48:K48)</f>
        <v>1940.36</v>
      </c>
    </row>
    <row r="49" spans="3:12" s="1" customFormat="1" hidden="1" x14ac:dyDescent="0.3">
      <c r="C49" s="17" t="e" vm="95">
        <v>#VALUE!</v>
      </c>
      <c r="E49" s="14" t="str" cm="1">
        <f t="array" ref="E49">_FV(C49,"name")</f>
        <v>OPER SUPPLIES BAR NO GST</v>
      </c>
      <c r="F49" s="19">
        <v>0</v>
      </c>
      <c r="G49" s="19">
        <v>0</v>
      </c>
      <c r="H49" s="19">
        <v>0</v>
      </c>
      <c r="I49" s="19">
        <f t="shared" si="4"/>
        <v>0</v>
      </c>
      <c r="L49" s="6">
        <f>SUM(F49:K49)</f>
        <v>0</v>
      </c>
    </row>
    <row r="50" spans="3:12" s="1" customFormat="1" x14ac:dyDescent="0.3">
      <c r="C50" s="17" t="e" vm="50">
        <v>#VALUE!</v>
      </c>
      <c r="E50" s="3" t="str" cm="1">
        <f t="array" ref="E50">_FV(C50,"name")</f>
        <v>BAR DIRECT COSTS</v>
      </c>
      <c r="F50" s="20">
        <v>48821.5</v>
      </c>
      <c r="G50" s="20">
        <v>33456.75</v>
      </c>
      <c r="H50" s="20">
        <v>30437.73</v>
      </c>
      <c r="I50" s="20">
        <f>SUM(F50:H50)</f>
        <v>112715.98</v>
      </c>
      <c r="L50" s="1">
        <v>1</v>
      </c>
    </row>
    <row r="51" spans="3:12" ht="16.5" thickBot="1" x14ac:dyDescent="0.35">
      <c r="C51" s="17" t="e" vm="51">
        <v>#VALUE!</v>
      </c>
      <c r="E51" s="4" t="str" cm="1">
        <f t="array" ref="E51">_FV(C51,"name")</f>
        <v>BAR CONTRIBUTION</v>
      </c>
      <c r="F51" s="25">
        <v>37684.019999999997</v>
      </c>
      <c r="G51" s="25">
        <v>36231.360000000001</v>
      </c>
      <c r="H51" s="25">
        <v>48979.53</v>
      </c>
      <c r="I51" s="25">
        <f>SUM(F51:H51)</f>
        <v>122894.91</v>
      </c>
      <c r="L51" s="1">
        <v>1</v>
      </c>
    </row>
    <row r="52" spans="3:12" ht="16.5" thickBot="1" x14ac:dyDescent="0.35">
      <c r="E52" s="4" t="s">
        <v>13</v>
      </c>
      <c r="F52" s="24">
        <f t="shared" ref="F52:H52" si="5">F51/F20</f>
        <v>0.27727997057967185</v>
      </c>
      <c r="G52" s="24">
        <f t="shared" si="5"/>
        <v>0.30093131548311991</v>
      </c>
      <c r="H52" s="24">
        <f t="shared" si="5"/>
        <v>0.44034163214758509</v>
      </c>
      <c r="I52" s="24">
        <f>I51/I20</f>
        <v>0.334376782657136</v>
      </c>
      <c r="L52" s="1">
        <v>1</v>
      </c>
    </row>
    <row r="53" spans="3:12" ht="16.5" thickBot="1" x14ac:dyDescent="0.35">
      <c r="E53" s="2" t="s">
        <v>16</v>
      </c>
      <c r="F53" s="13"/>
      <c r="G53" s="13"/>
      <c r="H53" s="13"/>
      <c r="I53" s="13"/>
      <c r="L53" s="1">
        <v>1</v>
      </c>
    </row>
    <row r="54" spans="3:12" x14ac:dyDescent="0.25">
      <c r="C54" s="17" t="e" vm="53">
        <v>#VALUE!</v>
      </c>
      <c r="L54" s="1">
        <v>1</v>
      </c>
    </row>
    <row r="55" spans="3:12" ht="15.75" x14ac:dyDescent="0.3">
      <c r="C55" s="17" t="e" vm="96">
        <v>#VALUE!</v>
      </c>
      <c r="E55" s="14" t="str" cm="1">
        <f t="array" ref="E55">_FV(C55,"name")</f>
        <v>SALES POKER MACHINES</v>
      </c>
      <c r="F55" s="19">
        <v>254208.91</v>
      </c>
      <c r="G55" s="19">
        <v>229466.09</v>
      </c>
      <c r="H55" s="19">
        <v>150323.96</v>
      </c>
      <c r="I55" s="19">
        <f t="shared" ref="I55" si="6">SUM(F55:H55)</f>
        <v>633998.96</v>
      </c>
      <c r="L55" s="6">
        <f>SUM(F55:K55)</f>
        <v>1267997.92</v>
      </c>
    </row>
    <row r="56" spans="3:12" ht="15.75" x14ac:dyDescent="0.3">
      <c r="C56" s="17" t="e" vm="35">
        <v>#VALUE!</v>
      </c>
      <c r="E56" s="3" t="str" cm="1">
        <f t="array" ref="E56">_FV(C56,"name")</f>
        <v>POKER MACHINE INCOME</v>
      </c>
      <c r="F56" s="20">
        <v>254208.91</v>
      </c>
      <c r="G56" s="20">
        <v>229466.09</v>
      </c>
      <c r="H56" s="20">
        <v>150323.96</v>
      </c>
      <c r="I56" s="20">
        <f>SUM(F56:H56)</f>
        <v>633998.96</v>
      </c>
      <c r="L56" s="1">
        <v>1</v>
      </c>
    </row>
    <row r="57" spans="3:12" ht="16.5" thickBot="1" x14ac:dyDescent="0.35">
      <c r="E57" s="2" t="s">
        <v>17</v>
      </c>
      <c r="F57" s="13"/>
      <c r="G57" s="13"/>
      <c r="H57" s="13"/>
      <c r="I57" s="13"/>
      <c r="L57" s="1">
        <v>1</v>
      </c>
    </row>
    <row r="58" spans="3:12" ht="15.75" x14ac:dyDescent="0.3">
      <c r="C58" s="17" t="e" vm="97">
        <v>#VALUE!</v>
      </c>
      <c r="E58" s="14" t="str" cm="1">
        <f t="array" ref="E58">_FV(C58,"name")</f>
        <v>POKER MACHINE TAX</v>
      </c>
      <c r="F58" s="19">
        <v>41666</v>
      </c>
      <c r="G58" s="19">
        <v>36231</v>
      </c>
      <c r="H58" s="19">
        <v>21624</v>
      </c>
      <c r="I58" s="19">
        <f t="shared" ref="I58:I74" si="7">SUM(F58:H58)</f>
        <v>99521</v>
      </c>
      <c r="L58" s="6">
        <f t="shared" ref="L58:L74" si="8">SUM(F58:K58)</f>
        <v>199042</v>
      </c>
    </row>
    <row r="59" spans="3:12" ht="15.75" x14ac:dyDescent="0.3">
      <c r="C59" s="17" t="e" vm="98">
        <v>#VALUE!</v>
      </c>
      <c r="E59" s="14" t="str" cm="1">
        <f t="array" ref="E59">_FV(C59,"name")</f>
        <v>WAGES POKER MACHINES</v>
      </c>
      <c r="F59" s="19">
        <v>21703.3</v>
      </c>
      <c r="G59" s="19">
        <v>16177.04</v>
      </c>
      <c r="H59" s="19">
        <v>17649.419999999998</v>
      </c>
      <c r="I59" s="19">
        <f t="shared" si="7"/>
        <v>55529.759999999995</v>
      </c>
      <c r="L59" s="6">
        <f t="shared" si="8"/>
        <v>111059.51999999999</v>
      </c>
    </row>
    <row r="60" spans="3:12" ht="15.75" x14ac:dyDescent="0.3">
      <c r="C60" s="17" t="e" vm="99">
        <v>#VALUE!</v>
      </c>
      <c r="E60" s="14" t="str" cm="1">
        <f t="array" ref="E60">_FV(C60,"name")</f>
        <v>REPAIRS &amp; MAINT P.MACH RE</v>
      </c>
      <c r="F60" s="19">
        <v>8209.07</v>
      </c>
      <c r="G60" s="19">
        <v>8129.16</v>
      </c>
      <c r="H60" s="19">
        <v>8001.34</v>
      </c>
      <c r="I60" s="19">
        <f t="shared" si="7"/>
        <v>24339.57</v>
      </c>
      <c r="L60" s="6">
        <f t="shared" si="8"/>
        <v>48679.14</v>
      </c>
    </row>
    <row r="61" spans="3:12" ht="15.75" x14ac:dyDescent="0.3">
      <c r="C61" s="17" t="e" vm="100">
        <v>#VALUE!</v>
      </c>
      <c r="E61" s="14" t="str" cm="1">
        <f t="array" ref="E61">_FV(C61,"name")</f>
        <v>MONITORING FEES</v>
      </c>
      <c r="F61" s="19">
        <v>3579.21</v>
      </c>
      <c r="G61" s="19">
        <v>3567.85</v>
      </c>
      <c r="H61" s="19">
        <v>3567.85</v>
      </c>
      <c r="I61" s="19">
        <f t="shared" si="7"/>
        <v>10714.91</v>
      </c>
      <c r="L61" s="6">
        <f t="shared" si="8"/>
        <v>21429.82</v>
      </c>
    </row>
    <row r="62" spans="3:12" ht="15.75" x14ac:dyDescent="0.3">
      <c r="C62" s="17" t="e" vm="101">
        <v>#VALUE!</v>
      </c>
      <c r="E62" s="14" t="str" cm="1">
        <f t="array" ref="E62">_FV(C62,"name")</f>
        <v>PROMOS P. MACH</v>
      </c>
      <c r="F62" s="19">
        <v>3908.12</v>
      </c>
      <c r="G62" s="19">
        <v>4496.34</v>
      </c>
      <c r="H62" s="19">
        <v>12641.39</v>
      </c>
      <c r="I62" s="19">
        <f t="shared" si="7"/>
        <v>21045.85</v>
      </c>
      <c r="L62" s="6">
        <f t="shared" si="8"/>
        <v>42091.7</v>
      </c>
    </row>
    <row r="63" spans="3:12" ht="15.75" x14ac:dyDescent="0.3">
      <c r="C63" s="17" t="e" vm="102">
        <v>#VALUE!</v>
      </c>
      <c r="E63" s="14" t="str" cm="1">
        <f t="array" ref="E63">_FV(C63,"name")</f>
        <v>SUPERANNUATION P/MACH</v>
      </c>
      <c r="F63" s="19">
        <v>2879.32</v>
      </c>
      <c r="G63" s="19">
        <v>2077.9</v>
      </c>
      <c r="H63" s="19">
        <v>2794.72</v>
      </c>
      <c r="I63" s="19">
        <f t="shared" si="7"/>
        <v>7751.9400000000005</v>
      </c>
      <c r="L63" s="6">
        <f t="shared" si="8"/>
        <v>15503.880000000001</v>
      </c>
    </row>
    <row r="64" spans="3:12" ht="15.75" hidden="1" x14ac:dyDescent="0.3">
      <c r="C64" s="17" t="e" vm="103">
        <v>#VALUE!</v>
      </c>
      <c r="E64" s="14" t="str" cm="1">
        <f t="array" ref="E64">_FV(C64,"name")</f>
        <v>OPER SUPPLIES PM</v>
      </c>
      <c r="F64" s="19">
        <v>0</v>
      </c>
      <c r="G64" s="19">
        <v>0</v>
      </c>
      <c r="H64" s="19">
        <v>0</v>
      </c>
      <c r="I64" s="19">
        <f t="shared" si="7"/>
        <v>0</v>
      </c>
      <c r="L64" s="6">
        <f t="shared" si="8"/>
        <v>0</v>
      </c>
    </row>
    <row r="65" spans="3:12" ht="15.75" hidden="1" x14ac:dyDescent="0.3">
      <c r="C65" s="17" t="e" vm="104">
        <v>#VALUE!</v>
      </c>
      <c r="E65" s="14" t="str" cm="1">
        <f t="array" ref="E65">_FV(C65,"name")</f>
        <v>STAFF EXPENSES P.MACH</v>
      </c>
      <c r="F65" s="19">
        <v>0</v>
      </c>
      <c r="G65" s="19">
        <v>0</v>
      </c>
      <c r="H65" s="19">
        <v>0</v>
      </c>
      <c r="I65" s="19">
        <f t="shared" si="7"/>
        <v>0</v>
      </c>
      <c r="L65" s="6">
        <f t="shared" si="8"/>
        <v>0</v>
      </c>
    </row>
    <row r="66" spans="3:12" ht="15.75" hidden="1" x14ac:dyDescent="0.3">
      <c r="C66" s="17" t="e" vm="105">
        <v>#VALUE!</v>
      </c>
      <c r="E66" s="14" t="str" cm="1">
        <f t="array" ref="E66">_FV(C66,"name")</f>
        <v>STAFF DRINKS P.MACH</v>
      </c>
      <c r="F66" s="19">
        <v>0</v>
      </c>
      <c r="G66" s="19">
        <v>0</v>
      </c>
      <c r="H66" s="19">
        <v>0</v>
      </c>
      <c r="I66" s="19">
        <f t="shared" si="7"/>
        <v>0</v>
      </c>
      <c r="L66" s="6">
        <f t="shared" si="8"/>
        <v>0</v>
      </c>
    </row>
    <row r="67" spans="3:12" ht="15.75" hidden="1" x14ac:dyDescent="0.3">
      <c r="C67" s="17" t="e" vm="106">
        <v>#VALUE!</v>
      </c>
      <c r="E67" s="14" t="str" cm="1">
        <f t="array" ref="E67">_FV(C67,"name")</f>
        <v>PROMOS PM CASH NO GST</v>
      </c>
      <c r="F67" s="19">
        <v>0</v>
      </c>
      <c r="G67" s="19">
        <v>0</v>
      </c>
      <c r="H67" s="19">
        <v>0</v>
      </c>
      <c r="I67" s="19">
        <f t="shared" si="7"/>
        <v>0</v>
      </c>
      <c r="L67" s="6">
        <f t="shared" si="8"/>
        <v>0</v>
      </c>
    </row>
    <row r="68" spans="3:12" ht="15.75" hidden="1" x14ac:dyDescent="0.3">
      <c r="C68" s="17" t="e" vm="107">
        <v>#VALUE!</v>
      </c>
      <c r="E68" s="14" t="str" cm="1">
        <f t="array" ref="E68">_FV(C68,"name")</f>
        <v>OPER SUPP P.M. RENTALS PM</v>
      </c>
      <c r="F68" s="19">
        <v>0</v>
      </c>
      <c r="G68" s="19">
        <v>0</v>
      </c>
      <c r="H68" s="19">
        <v>0</v>
      </c>
      <c r="I68" s="19">
        <f t="shared" si="7"/>
        <v>0</v>
      </c>
      <c r="L68" s="6">
        <f t="shared" si="8"/>
        <v>0</v>
      </c>
    </row>
    <row r="69" spans="3:12" ht="15.75" hidden="1" x14ac:dyDescent="0.3">
      <c r="C69" s="17" t="e" vm="108">
        <v>#VALUE!</v>
      </c>
      <c r="E69" s="14" t="str" cm="1">
        <f t="array" ref="E69">_FV(C69,"name")</f>
        <v>STAFF TR.&amp; SUBSID P.M</v>
      </c>
      <c r="F69" s="19">
        <v>0</v>
      </c>
      <c r="G69" s="19">
        <v>0</v>
      </c>
      <c r="H69" s="19">
        <v>0</v>
      </c>
      <c r="I69" s="19">
        <f t="shared" si="7"/>
        <v>0</v>
      </c>
      <c r="L69" s="6">
        <f t="shared" si="8"/>
        <v>0</v>
      </c>
    </row>
    <row r="70" spans="3:12" ht="15.75" hidden="1" x14ac:dyDescent="0.3">
      <c r="C70" s="17" t="e" vm="109">
        <v>#VALUE!</v>
      </c>
      <c r="E70" s="14" t="str" cm="1">
        <f t="array" ref="E70">_FV(C70,"name")</f>
        <v>WAGES P.MACH O/T PEN</v>
      </c>
      <c r="F70" s="19">
        <v>0</v>
      </c>
      <c r="G70" s="19">
        <v>0</v>
      </c>
      <c r="H70" s="19">
        <v>0</v>
      </c>
      <c r="I70" s="19">
        <f t="shared" si="7"/>
        <v>0</v>
      </c>
      <c r="L70" s="6">
        <f t="shared" si="8"/>
        <v>0</v>
      </c>
    </row>
    <row r="71" spans="3:12" ht="15.75" hidden="1" x14ac:dyDescent="0.3">
      <c r="C71" s="17" t="e" vm="110">
        <v>#VALUE!</v>
      </c>
      <c r="E71" s="14" t="str" cm="1">
        <f t="array" ref="E71">_FV(C71,"name")</f>
        <v>HOLIDAY PAY P.MACH</v>
      </c>
      <c r="F71" s="19">
        <v>0</v>
      </c>
      <c r="G71" s="19">
        <v>0</v>
      </c>
      <c r="H71" s="19">
        <v>0</v>
      </c>
      <c r="I71" s="19">
        <f t="shared" si="7"/>
        <v>0</v>
      </c>
      <c r="L71" s="6">
        <f t="shared" si="8"/>
        <v>0</v>
      </c>
    </row>
    <row r="72" spans="3:12" ht="15.75" hidden="1" x14ac:dyDescent="0.3">
      <c r="C72" s="17" t="e" vm="111">
        <v>#VALUE!</v>
      </c>
      <c r="E72" s="14" t="str" cm="1">
        <f t="array" ref="E72">_FV(C72,"name")</f>
        <v>SICK PAY P.MACHINES</v>
      </c>
      <c r="F72" s="19">
        <v>0</v>
      </c>
      <c r="G72" s="19">
        <v>0</v>
      </c>
      <c r="H72" s="19">
        <v>0</v>
      </c>
      <c r="I72" s="19">
        <f t="shared" si="7"/>
        <v>0</v>
      </c>
      <c r="L72" s="6">
        <f t="shared" si="8"/>
        <v>0</v>
      </c>
    </row>
    <row r="73" spans="3:12" ht="15.75" hidden="1" x14ac:dyDescent="0.3">
      <c r="C73" s="17" t="e" vm="112">
        <v>#VALUE!</v>
      </c>
      <c r="E73" s="14" t="str" cm="1">
        <f t="array" ref="E73">_FV(C73,"name")</f>
        <v>STAFF MEALS P. MACH</v>
      </c>
      <c r="F73" s="19">
        <v>0</v>
      </c>
      <c r="G73" s="19">
        <v>0</v>
      </c>
      <c r="H73" s="19">
        <v>0</v>
      </c>
      <c r="I73" s="19">
        <f t="shared" si="7"/>
        <v>0</v>
      </c>
      <c r="L73" s="6">
        <f t="shared" si="8"/>
        <v>0</v>
      </c>
    </row>
    <row r="74" spans="3:12" ht="15.75" hidden="1" x14ac:dyDescent="0.3">
      <c r="C74" s="17" t="e" vm="113">
        <v>#VALUE!</v>
      </c>
      <c r="E74" s="14" t="str" cm="1">
        <f t="array" ref="E74">_FV(C74,"name")</f>
        <v>INSURANCE P. MACH</v>
      </c>
      <c r="F74" s="19">
        <v>0</v>
      </c>
      <c r="G74" s="19">
        <v>0</v>
      </c>
      <c r="H74" s="19">
        <v>0</v>
      </c>
      <c r="I74" s="19">
        <f t="shared" si="7"/>
        <v>0</v>
      </c>
      <c r="L74" s="6">
        <f t="shared" si="8"/>
        <v>0</v>
      </c>
    </row>
    <row r="75" spans="3:12" ht="15.75" x14ac:dyDescent="0.3">
      <c r="C75" s="17" t="e" vm="52">
        <v>#VALUE!</v>
      </c>
      <c r="E75" s="3" t="str" cm="1">
        <f t="array" ref="E75">_FV(C75,"name")</f>
        <v>POKER MACHINE EXPENSES</v>
      </c>
      <c r="F75" s="20">
        <v>81945.02</v>
      </c>
      <c r="G75" s="20">
        <v>70679.289999999994</v>
      </c>
      <c r="H75" s="20">
        <v>66278.720000000001</v>
      </c>
      <c r="I75" s="20">
        <f>SUM(F75:H75)</f>
        <v>218903.03</v>
      </c>
      <c r="L75" s="1">
        <v>1</v>
      </c>
    </row>
    <row r="76" spans="3:12" ht="16.5" thickBot="1" x14ac:dyDescent="0.35">
      <c r="C76" s="17" t="e" vm="53">
        <v>#VALUE!</v>
      </c>
      <c r="E76" s="4" t="str" cm="1">
        <f t="array" ref="E76">_FV(C76,"name")</f>
        <v>POKER MACHINE GROSS PROFIT</v>
      </c>
      <c r="F76" s="25">
        <v>172263.89</v>
      </c>
      <c r="G76" s="25">
        <v>158786.79999999999</v>
      </c>
      <c r="H76" s="25">
        <v>84045.24</v>
      </c>
      <c r="I76" s="25">
        <f>SUM(F76:H76)</f>
        <v>415095.93</v>
      </c>
      <c r="L76" s="1">
        <v>1</v>
      </c>
    </row>
    <row r="77" spans="3:12" ht="16.5" thickBot="1" x14ac:dyDescent="0.35">
      <c r="E77" s="2" t="s">
        <v>4</v>
      </c>
      <c r="F77" s="13"/>
      <c r="G77" s="13"/>
      <c r="H77" s="13"/>
      <c r="I77" s="13"/>
      <c r="L77" s="1">
        <v>1</v>
      </c>
    </row>
    <row r="78" spans="3:12" ht="15.75" x14ac:dyDescent="0.3">
      <c r="C78" s="17" t="e" vm="114">
        <v>#VALUE!</v>
      </c>
      <c r="E78" s="14" t="str" cm="1">
        <f t="array" ref="E78">_FV(C78,"name")</f>
        <v>SALES GREEN FEES   GREENS</v>
      </c>
      <c r="F78" s="19">
        <v>16679.759999999998</v>
      </c>
      <c r="G78" s="19">
        <v>6287.6</v>
      </c>
      <c r="H78" s="19">
        <v>5283.54</v>
      </c>
      <c r="I78" s="19">
        <f t="shared" ref="I78:I84" si="9">SUM(F78:H78)</f>
        <v>28250.9</v>
      </c>
      <c r="L78" s="6">
        <f t="shared" ref="L78:L84" si="10">SUM(F78:K78)</f>
        <v>56501.8</v>
      </c>
    </row>
    <row r="79" spans="3:12" ht="15.75" x14ac:dyDescent="0.3">
      <c r="C79" s="17" t="e" vm="115">
        <v>#VALUE!</v>
      </c>
      <c r="E79" s="14" t="str" cm="1">
        <f t="array" ref="E79">_FV(C79,"name")</f>
        <v>SPORTS LEVY C-CLUB GREENS</v>
      </c>
      <c r="F79" s="19">
        <v>12097.33</v>
      </c>
      <c r="G79" s="19">
        <v>12097.33</v>
      </c>
      <c r="H79" s="19">
        <v>12097.33</v>
      </c>
      <c r="I79" s="19">
        <f t="shared" si="9"/>
        <v>36291.99</v>
      </c>
      <c r="L79" s="6">
        <f t="shared" si="10"/>
        <v>72583.98</v>
      </c>
    </row>
    <row r="80" spans="3:12" ht="15.75" x14ac:dyDescent="0.3">
      <c r="C80" s="17" t="e" vm="116">
        <v>#VALUE!</v>
      </c>
      <c r="E80" s="14" t="str" cm="1">
        <f t="array" ref="E80">_FV(C80,"name")</f>
        <v>Sales Comp Fees</v>
      </c>
      <c r="F80" s="19">
        <v>8426.43</v>
      </c>
      <c r="G80" s="19">
        <v>5958.13</v>
      </c>
      <c r="H80" s="19">
        <v>-224.96</v>
      </c>
      <c r="I80" s="19">
        <f t="shared" si="9"/>
        <v>14159.600000000002</v>
      </c>
      <c r="L80" s="6">
        <f t="shared" si="10"/>
        <v>28319.200000000004</v>
      </c>
    </row>
    <row r="81" spans="3:12" ht="15.75" x14ac:dyDescent="0.3">
      <c r="C81" s="17" t="e" vm="117">
        <v>#VALUE!</v>
      </c>
      <c r="E81" s="14" t="str" cm="1">
        <f t="array" ref="E81">_FV(C81,"name")</f>
        <v>SUNDRY INCOME   GREENS</v>
      </c>
      <c r="F81" s="19">
        <v>604.54</v>
      </c>
      <c r="G81" s="19">
        <v>-309.08999999999997</v>
      </c>
      <c r="H81" s="19">
        <v>-4604.6400000000003</v>
      </c>
      <c r="I81" s="19">
        <f t="shared" si="9"/>
        <v>-4309.1900000000005</v>
      </c>
      <c r="L81" s="6">
        <f t="shared" si="10"/>
        <v>-8618.380000000001</v>
      </c>
    </row>
    <row r="82" spans="3:12" ht="15.75" hidden="1" x14ac:dyDescent="0.3">
      <c r="C82" s="17" t="e" vm="118">
        <v>#VALUE!</v>
      </c>
      <c r="E82" s="14" t="str" cm="1">
        <f t="array" ref="E82">_FV(C82,"name")</f>
        <v>COMP FEE Ladies Golf</v>
      </c>
      <c r="F82" s="19">
        <v>0</v>
      </c>
      <c r="G82" s="19">
        <v>0</v>
      </c>
      <c r="H82" s="19">
        <v>0</v>
      </c>
      <c r="I82" s="19">
        <f t="shared" si="9"/>
        <v>0</v>
      </c>
      <c r="L82" s="6">
        <f t="shared" si="10"/>
        <v>0</v>
      </c>
    </row>
    <row r="83" spans="3:12" ht="15.75" hidden="1" x14ac:dyDescent="0.3">
      <c r="C83" s="17" t="e" vm="119">
        <v>#VALUE!</v>
      </c>
      <c r="E83" s="14" t="str" cm="1">
        <f t="array" ref="E83">_FV(C83,"name")</f>
        <v>GREENS CONTR. NO GST</v>
      </c>
      <c r="F83" s="19">
        <v>0</v>
      </c>
      <c r="G83" s="19">
        <v>0</v>
      </c>
      <c r="H83" s="19">
        <v>0</v>
      </c>
      <c r="I83" s="19">
        <f t="shared" si="9"/>
        <v>0</v>
      </c>
      <c r="L83" s="6">
        <f t="shared" si="10"/>
        <v>0</v>
      </c>
    </row>
    <row r="84" spans="3:12" ht="15.75" hidden="1" x14ac:dyDescent="0.3">
      <c r="C84" s="17" t="e" vm="120">
        <v>#VALUE!</v>
      </c>
      <c r="E84" s="14" t="str" cm="1">
        <f t="array" ref="E84">_FV(C84,"name")</f>
        <v>SALES PS GREENS</v>
      </c>
      <c r="F84" s="19">
        <v>0</v>
      </c>
      <c r="G84" s="19">
        <v>0</v>
      </c>
      <c r="H84" s="19">
        <v>0</v>
      </c>
      <c r="I84" s="19">
        <f t="shared" si="9"/>
        <v>0</v>
      </c>
      <c r="L84" s="6">
        <f t="shared" si="10"/>
        <v>0</v>
      </c>
    </row>
    <row r="85" spans="3:12" ht="15.75" x14ac:dyDescent="0.3">
      <c r="C85" s="17" t="e" vm="54">
        <v>#VALUE!</v>
      </c>
      <c r="E85" s="3" t="str" cm="1">
        <f t="array" ref="E85">_FV(C85,"name")</f>
        <v>GREENS INCOME</v>
      </c>
      <c r="F85" s="20">
        <v>37808.06</v>
      </c>
      <c r="G85" s="20">
        <v>24033.97</v>
      </c>
      <c r="H85" s="20">
        <v>12551.27</v>
      </c>
      <c r="I85" s="20">
        <f>SUM(F85:H85)</f>
        <v>74393.3</v>
      </c>
      <c r="L85" s="1">
        <v>1</v>
      </c>
    </row>
    <row r="86" spans="3:12" ht="16.5" thickBot="1" x14ac:dyDescent="0.35">
      <c r="C86" s="17" t="e" vm="55">
        <v>#VALUE!</v>
      </c>
      <c r="E86" s="2" t="s">
        <v>1</v>
      </c>
      <c r="F86" s="13"/>
      <c r="G86" s="13"/>
      <c r="H86" s="13"/>
      <c r="I86" s="13"/>
      <c r="L86" s="1">
        <v>1</v>
      </c>
    </row>
    <row r="87" spans="3:12" ht="15.75" x14ac:dyDescent="0.3">
      <c r="C87" s="17" t="e" vm="121">
        <v>#VALUE!</v>
      </c>
      <c r="E87" s="14" t="str" cm="1">
        <f t="array" ref="E87">_FV(C87,"name")</f>
        <v>COURSE &amp; GREENS MN GREENS</v>
      </c>
      <c r="F87" s="19">
        <v>42000</v>
      </c>
      <c r="G87" s="19">
        <v>40000</v>
      </c>
      <c r="H87" s="19">
        <v>44000</v>
      </c>
      <c r="I87" s="19">
        <f t="shared" ref="I87:I112" si="11">SUM(F87:H87)</f>
        <v>126000</v>
      </c>
      <c r="L87" s="6">
        <f t="shared" ref="L87:L112" si="12">SUM(F87:K87)</f>
        <v>252000</v>
      </c>
    </row>
    <row r="88" spans="3:12" ht="15.75" x14ac:dyDescent="0.3">
      <c r="C88" s="17" t="e" vm="122">
        <v>#VALUE!</v>
      </c>
      <c r="E88" s="14" t="str" cm="1">
        <f t="array" ref="E88">_FV(C88,"name")</f>
        <v>WAGES PS GREENS</v>
      </c>
      <c r="F88" s="19">
        <v>5194.3900000000003</v>
      </c>
      <c r="G88" s="19">
        <v>3475.97</v>
      </c>
      <c r="H88" s="19">
        <v>3076.64</v>
      </c>
      <c r="I88" s="19">
        <f t="shared" si="11"/>
        <v>11747</v>
      </c>
      <c r="L88" s="6">
        <f t="shared" si="12"/>
        <v>23494</v>
      </c>
    </row>
    <row r="89" spans="3:12" ht="15.75" x14ac:dyDescent="0.3">
      <c r="C89" s="17" t="e" vm="124">
        <v>#VALUE!</v>
      </c>
      <c r="E89" s="14" t="str" cm="1">
        <f t="array" ref="E89">_FV(C89,"name")</f>
        <v>RATES   GREENS</v>
      </c>
      <c r="F89" s="19">
        <v>2550.5</v>
      </c>
      <c r="G89" s="19">
        <v>2550.5</v>
      </c>
      <c r="H89" s="19">
        <v>2550.5</v>
      </c>
      <c r="I89" s="19">
        <f t="shared" si="11"/>
        <v>7651.5</v>
      </c>
      <c r="L89" s="6">
        <f t="shared" si="12"/>
        <v>15303</v>
      </c>
    </row>
    <row r="90" spans="3:12" ht="15.75" x14ac:dyDescent="0.3">
      <c r="C90" s="17" t="e" vm="125">
        <v>#VALUE!</v>
      </c>
      <c r="E90" s="14" t="str" cm="1">
        <f t="array" ref="E90">_FV(C90,"name")</f>
        <v>RENT PAYABLE    GREENS</v>
      </c>
      <c r="F90" s="19">
        <v>3000</v>
      </c>
      <c r="G90" s="19">
        <v>0</v>
      </c>
      <c r="H90" s="19">
        <v>-1000</v>
      </c>
      <c r="I90" s="19">
        <f t="shared" si="11"/>
        <v>2000</v>
      </c>
      <c r="L90" s="6">
        <f t="shared" si="12"/>
        <v>4000</v>
      </c>
    </row>
    <row r="91" spans="3:12" ht="15.75" x14ac:dyDescent="0.3">
      <c r="C91" s="17" t="e" vm="126">
        <v>#VALUE!</v>
      </c>
      <c r="E91" s="14" t="str" cm="1">
        <f t="array" ref="E91">_FV(C91,"name")</f>
        <v>AFFILL FEES EDEN GREEN</v>
      </c>
      <c r="F91" s="19">
        <v>656.09</v>
      </c>
      <c r="G91" s="19">
        <v>656.02</v>
      </c>
      <c r="H91" s="19">
        <v>656.1</v>
      </c>
      <c r="I91" s="19">
        <f t="shared" si="11"/>
        <v>1968.21</v>
      </c>
      <c r="L91" s="6">
        <f t="shared" si="12"/>
        <v>3936.42</v>
      </c>
    </row>
    <row r="92" spans="3:12" ht="15.75" x14ac:dyDescent="0.3">
      <c r="C92" s="17" t="e" vm="123">
        <v>#VALUE!</v>
      </c>
      <c r="E92" s="14" t="str" cm="1">
        <f t="array" ref="E92">_FV(C92,"name")</f>
        <v>WAGES              GREENS</v>
      </c>
      <c r="F92" s="19">
        <v>2860.83</v>
      </c>
      <c r="G92" s="19">
        <v>13.66</v>
      </c>
      <c r="H92" s="19">
        <v>1508.91</v>
      </c>
      <c r="I92" s="19">
        <f t="shared" si="11"/>
        <v>4383.3999999999996</v>
      </c>
      <c r="L92" s="6">
        <f t="shared" si="12"/>
        <v>8766.7999999999993</v>
      </c>
    </row>
    <row r="93" spans="3:12" ht="15.75" x14ac:dyDescent="0.3">
      <c r="C93" s="17" t="e" vm="127">
        <v>#VALUE!</v>
      </c>
      <c r="E93" s="14" t="str" cm="1">
        <f t="array" ref="E93">_FV(C93,"name")</f>
        <v>OPER SUPPLIES GREENS</v>
      </c>
      <c r="F93" s="19">
        <v>0</v>
      </c>
      <c r="G93" s="19">
        <v>0</v>
      </c>
      <c r="H93" s="19">
        <v>71.819999999999993</v>
      </c>
      <c r="I93" s="19">
        <f t="shared" si="11"/>
        <v>71.819999999999993</v>
      </c>
      <c r="L93" s="6">
        <f t="shared" si="12"/>
        <v>143.63999999999999</v>
      </c>
    </row>
    <row r="94" spans="3:12" ht="15.75" hidden="1" x14ac:dyDescent="0.3">
      <c r="C94" s="17" t="e" vm="128">
        <v>#VALUE!</v>
      </c>
      <c r="E94" s="14" t="str" cm="1">
        <f t="array" ref="E94">_FV(C94,"name")</f>
        <v>EFRC Comp Expenses</v>
      </c>
      <c r="F94" s="19">
        <v>0</v>
      </c>
      <c r="G94" s="19">
        <v>0</v>
      </c>
      <c r="H94" s="19">
        <v>0</v>
      </c>
      <c r="I94" s="19">
        <f t="shared" si="11"/>
        <v>0</v>
      </c>
      <c r="L94" s="6">
        <f t="shared" si="12"/>
        <v>0</v>
      </c>
    </row>
    <row r="95" spans="3:12" ht="15.75" hidden="1" x14ac:dyDescent="0.3">
      <c r="C95" s="17" t="e" vm="129">
        <v>#VALUE!</v>
      </c>
      <c r="E95" s="14" t="str" cm="1">
        <f t="array" ref="E95">_FV(C95,"name")</f>
        <v>COMM - GREEN FEES</v>
      </c>
      <c r="F95" s="19">
        <v>0</v>
      </c>
      <c r="G95" s="19">
        <v>0</v>
      </c>
      <c r="H95" s="19">
        <v>0</v>
      </c>
      <c r="I95" s="19">
        <f t="shared" si="11"/>
        <v>0</v>
      </c>
      <c r="L95" s="6">
        <f t="shared" si="12"/>
        <v>0</v>
      </c>
    </row>
    <row r="96" spans="3:12" ht="15.75" hidden="1" x14ac:dyDescent="0.3">
      <c r="C96" s="17" t="e" vm="130">
        <v>#VALUE!</v>
      </c>
      <c r="E96" s="14" t="str" cm="1">
        <f t="array" ref="E96">_FV(C96,"name")</f>
        <v>TRAINING   GREENS</v>
      </c>
      <c r="F96" s="19">
        <v>0</v>
      </c>
      <c r="G96" s="19">
        <v>0</v>
      </c>
      <c r="H96" s="19">
        <v>0</v>
      </c>
      <c r="I96" s="19">
        <f t="shared" si="11"/>
        <v>0</v>
      </c>
      <c r="L96" s="6">
        <f t="shared" si="12"/>
        <v>0</v>
      </c>
    </row>
    <row r="97" spans="3:12" ht="15.75" hidden="1" x14ac:dyDescent="0.3">
      <c r="C97" s="17" t="e" vm="131">
        <v>#VALUE!</v>
      </c>
      <c r="E97" s="14" t="str" cm="1">
        <f t="array" ref="E97">_FV(C97,"name")</f>
        <v>SUPER. PS GREENS</v>
      </c>
      <c r="F97" s="19">
        <v>0</v>
      </c>
      <c r="G97" s="19">
        <v>0</v>
      </c>
      <c r="H97" s="19">
        <v>0</v>
      </c>
      <c r="I97" s="19">
        <f t="shared" si="11"/>
        <v>0</v>
      </c>
      <c r="L97" s="6">
        <f t="shared" si="12"/>
        <v>0</v>
      </c>
    </row>
    <row r="98" spans="3:12" ht="15.75" hidden="1" x14ac:dyDescent="0.3">
      <c r="C98" s="17" t="e" vm="132">
        <v>#VALUE!</v>
      </c>
      <c r="E98" s="14" t="str" cm="1">
        <f t="array" ref="E98">_FV(C98,"name")</f>
        <v>WAGES O/T PENALTY  GREENS</v>
      </c>
      <c r="F98" s="19">
        <v>0</v>
      </c>
      <c r="G98" s="19">
        <v>0</v>
      </c>
      <c r="H98" s="19">
        <v>0</v>
      </c>
      <c r="I98" s="19">
        <f t="shared" si="11"/>
        <v>0</v>
      </c>
      <c r="L98" s="6">
        <f t="shared" si="12"/>
        <v>0</v>
      </c>
    </row>
    <row r="99" spans="3:12" ht="15.75" hidden="1" x14ac:dyDescent="0.3">
      <c r="C99" s="17" t="e" vm="133">
        <v>#VALUE!</v>
      </c>
      <c r="E99" s="14" t="str" cm="1">
        <f t="array" ref="E99">_FV(C99,"name")</f>
        <v>HOLIDAY PAY        GREENS</v>
      </c>
      <c r="F99" s="19">
        <v>0</v>
      </c>
      <c r="G99" s="19">
        <v>0</v>
      </c>
      <c r="H99" s="19">
        <v>0</v>
      </c>
      <c r="I99" s="19">
        <f t="shared" si="11"/>
        <v>0</v>
      </c>
      <c r="L99" s="6">
        <f t="shared" si="12"/>
        <v>0</v>
      </c>
    </row>
    <row r="100" spans="3:12" ht="15.75" hidden="1" x14ac:dyDescent="0.3">
      <c r="C100" s="17" t="e" vm="134">
        <v>#VALUE!</v>
      </c>
      <c r="E100" s="14" t="str" cm="1">
        <f t="array" ref="E100">_FV(C100,"name")</f>
        <v>HOLIDAY PAY PS GREENS</v>
      </c>
      <c r="F100" s="19">
        <v>0</v>
      </c>
      <c r="G100" s="19">
        <v>0</v>
      </c>
      <c r="H100" s="19">
        <v>0</v>
      </c>
      <c r="I100" s="19">
        <f t="shared" si="11"/>
        <v>0</v>
      </c>
      <c r="L100" s="6">
        <f t="shared" si="12"/>
        <v>0</v>
      </c>
    </row>
    <row r="101" spans="3:12" ht="15.75" hidden="1" x14ac:dyDescent="0.3">
      <c r="C101" s="17" t="e" vm="135">
        <v>#VALUE!</v>
      </c>
      <c r="E101" s="14" t="str" cm="1">
        <f t="array" ref="E101">_FV(C101,"name")</f>
        <v>STAFF MEALS   GREENS</v>
      </c>
      <c r="F101" s="19">
        <v>0</v>
      </c>
      <c r="G101" s="19">
        <v>0</v>
      </c>
      <c r="H101" s="19">
        <v>0</v>
      </c>
      <c r="I101" s="19">
        <f t="shared" si="11"/>
        <v>0</v>
      </c>
      <c r="L101" s="6">
        <f t="shared" si="12"/>
        <v>0</v>
      </c>
    </row>
    <row r="102" spans="3:12" ht="15.75" hidden="1" x14ac:dyDescent="0.3">
      <c r="C102" s="17" t="e" vm="136">
        <v>#VALUE!</v>
      </c>
      <c r="E102" s="14" t="str" cm="1">
        <f t="array" ref="E102">_FV(C102,"name")</f>
        <v>SICK PAY           GREENS</v>
      </c>
      <c r="F102" s="19">
        <v>0</v>
      </c>
      <c r="G102" s="19">
        <v>0</v>
      </c>
      <c r="H102" s="19">
        <v>0</v>
      </c>
      <c r="I102" s="19">
        <f t="shared" si="11"/>
        <v>0</v>
      </c>
      <c r="L102" s="6">
        <f t="shared" si="12"/>
        <v>0</v>
      </c>
    </row>
    <row r="103" spans="3:12" ht="15.75" hidden="1" x14ac:dyDescent="0.3">
      <c r="C103" s="17" t="e" vm="137">
        <v>#VALUE!</v>
      </c>
      <c r="E103" s="14" t="str" cm="1">
        <f t="array" ref="E103">_FV(C103,"name")</f>
        <v>STAFF DRINKS       GREENS</v>
      </c>
      <c r="F103" s="19">
        <v>0</v>
      </c>
      <c r="G103" s="19">
        <v>0</v>
      </c>
      <c r="H103" s="19">
        <v>0</v>
      </c>
      <c r="I103" s="19">
        <f t="shared" si="11"/>
        <v>0</v>
      </c>
      <c r="L103" s="6">
        <f t="shared" si="12"/>
        <v>0</v>
      </c>
    </row>
    <row r="104" spans="3:12" ht="15.75" hidden="1" x14ac:dyDescent="0.3">
      <c r="C104" s="17" t="e" vm="138">
        <v>#VALUE!</v>
      </c>
      <c r="E104" s="14" t="str" cm="1">
        <f t="array" ref="E104">_FV(C104,"name")</f>
        <v>STAFF EXPENSES GREENS NO</v>
      </c>
      <c r="F104" s="19">
        <v>0</v>
      </c>
      <c r="G104" s="19">
        <v>0</v>
      </c>
      <c r="H104" s="19">
        <v>0</v>
      </c>
      <c r="I104" s="19">
        <f t="shared" si="11"/>
        <v>0</v>
      </c>
      <c r="L104" s="6">
        <f t="shared" si="12"/>
        <v>0</v>
      </c>
    </row>
    <row r="105" spans="3:12" ht="15.75" hidden="1" x14ac:dyDescent="0.3">
      <c r="C105" s="17" t="e" vm="139">
        <v>#VALUE!</v>
      </c>
      <c r="E105" s="14" t="str" cm="1">
        <f t="array" ref="E105">_FV(C105,"name")</f>
        <v>SUPERANNUATION     GREENS</v>
      </c>
      <c r="F105" s="19">
        <v>0</v>
      </c>
      <c r="G105" s="19">
        <v>0</v>
      </c>
      <c r="H105" s="19">
        <v>0</v>
      </c>
      <c r="I105" s="19">
        <f t="shared" si="11"/>
        <v>0</v>
      </c>
      <c r="L105" s="6">
        <f t="shared" si="12"/>
        <v>0</v>
      </c>
    </row>
    <row r="106" spans="3:12" ht="15.75" hidden="1" x14ac:dyDescent="0.3">
      <c r="C106" s="17" t="e" vm="140">
        <v>#VALUE!</v>
      </c>
      <c r="E106" s="14" t="str" cm="1">
        <f t="array" ref="E106">_FV(C106,"name")</f>
        <v>PROF. FEES PRO-GOLF GREEN</v>
      </c>
      <c r="F106" s="19">
        <v>0</v>
      </c>
      <c r="G106" s="19">
        <v>0</v>
      </c>
      <c r="H106" s="19">
        <v>0</v>
      </c>
      <c r="I106" s="19">
        <f t="shared" si="11"/>
        <v>0</v>
      </c>
      <c r="L106" s="6">
        <f t="shared" si="12"/>
        <v>0</v>
      </c>
    </row>
    <row r="107" spans="3:12" ht="15.75" hidden="1" x14ac:dyDescent="0.3">
      <c r="C107" s="17" t="e" vm="141">
        <v>#VALUE!</v>
      </c>
      <c r="E107" s="14" t="str" cm="1">
        <f t="array" ref="E107">_FV(C107,"name")</f>
        <v>POST PRINT &amp; STAT. GREENS</v>
      </c>
      <c r="F107" s="19">
        <v>0</v>
      </c>
      <c r="G107" s="19">
        <v>0</v>
      </c>
      <c r="H107" s="19">
        <v>0</v>
      </c>
      <c r="I107" s="19">
        <f t="shared" si="11"/>
        <v>0</v>
      </c>
      <c r="L107" s="6">
        <f t="shared" si="12"/>
        <v>0</v>
      </c>
    </row>
    <row r="108" spans="3:12" ht="15.75" hidden="1" x14ac:dyDescent="0.3">
      <c r="C108" s="17" t="e" vm="142">
        <v>#VALUE!</v>
      </c>
      <c r="E108" s="14" t="str" cm="1">
        <f t="array" ref="E108">_FV(C108,"name")</f>
        <v>STAFF EXPENSES GREENS</v>
      </c>
      <c r="F108" s="19">
        <v>0</v>
      </c>
      <c r="G108" s="19">
        <v>0</v>
      </c>
      <c r="H108" s="19">
        <v>0</v>
      </c>
      <c r="I108" s="19">
        <f t="shared" si="11"/>
        <v>0</v>
      </c>
      <c r="L108" s="6">
        <f t="shared" si="12"/>
        <v>0</v>
      </c>
    </row>
    <row r="109" spans="3:12" ht="15.75" hidden="1" x14ac:dyDescent="0.3">
      <c r="C109" s="17" t="e" vm="143">
        <v>#VALUE!</v>
      </c>
      <c r="E109" s="14" t="str" cm="1">
        <f t="array" ref="E109">_FV(C109,"name")</f>
        <v>COMP FEE EFRC</v>
      </c>
      <c r="F109" s="19">
        <v>0</v>
      </c>
      <c r="G109" s="19">
        <v>0</v>
      </c>
      <c r="H109" s="19">
        <v>0</v>
      </c>
      <c r="I109" s="19">
        <f t="shared" si="11"/>
        <v>0</v>
      </c>
      <c r="L109" s="6">
        <f t="shared" si="12"/>
        <v>0</v>
      </c>
    </row>
    <row r="110" spans="3:12" ht="15.75" hidden="1" x14ac:dyDescent="0.3">
      <c r="C110" s="17" t="e" vm="144">
        <v>#VALUE!</v>
      </c>
      <c r="E110" s="14" t="str" cm="1">
        <f t="array" ref="E110">_FV(C110,"name")</f>
        <v>COURSE &amp; GREENS MN NO GST</v>
      </c>
      <c r="F110" s="19">
        <v>0</v>
      </c>
      <c r="G110" s="19">
        <v>0</v>
      </c>
      <c r="H110" s="19">
        <v>0</v>
      </c>
      <c r="I110" s="19">
        <f t="shared" si="11"/>
        <v>0</v>
      </c>
      <c r="L110" s="6">
        <f t="shared" si="12"/>
        <v>0</v>
      </c>
    </row>
    <row r="111" spans="3:12" ht="15.75" hidden="1" x14ac:dyDescent="0.3">
      <c r="C111" s="17" t="e" vm="145">
        <v>#VALUE!</v>
      </c>
      <c r="E111" s="14" t="str" cm="1">
        <f t="array" ref="E111">_FV(C111,"name")</f>
        <v>INSURANCE GREENS</v>
      </c>
      <c r="F111" s="19">
        <v>0</v>
      </c>
      <c r="G111" s="19">
        <v>0</v>
      </c>
      <c r="H111" s="19">
        <v>0</v>
      </c>
      <c r="I111" s="19">
        <f t="shared" si="11"/>
        <v>0</v>
      </c>
      <c r="L111" s="6">
        <f t="shared" si="12"/>
        <v>0</v>
      </c>
    </row>
    <row r="112" spans="3:12" ht="15.75" hidden="1" x14ac:dyDescent="0.3">
      <c r="C112" s="17" t="e" vm="146">
        <v>#VALUE!</v>
      </c>
      <c r="E112" s="14" t="str" cm="1">
        <f t="array" ref="E112">_FV(C112,"name")</f>
        <v>AFFIL FEES EDEN GREENS GS</v>
      </c>
      <c r="F112" s="19">
        <v>0</v>
      </c>
      <c r="G112" s="19">
        <v>0</v>
      </c>
      <c r="H112" s="19">
        <v>0</v>
      </c>
      <c r="I112" s="19">
        <f t="shared" si="11"/>
        <v>0</v>
      </c>
      <c r="L112" s="6">
        <f t="shared" si="12"/>
        <v>0</v>
      </c>
    </row>
    <row r="113" spans="3:12" ht="15.75" x14ac:dyDescent="0.3">
      <c r="C113" s="17" t="e" vm="55">
        <v>#VALUE!</v>
      </c>
      <c r="E113" s="3" t="str" cm="1">
        <f t="array" ref="E113">_FV(C113,"name")</f>
        <v>GREENS EXPENSES</v>
      </c>
      <c r="F113" s="20">
        <v>56261.81</v>
      </c>
      <c r="G113" s="20">
        <v>46696.15</v>
      </c>
      <c r="H113" s="20">
        <v>50863.97</v>
      </c>
      <c r="I113" s="20">
        <f>SUM(F113:H113)</f>
        <v>153821.93</v>
      </c>
      <c r="L113" s="1">
        <v>1</v>
      </c>
    </row>
    <row r="114" spans="3:12" ht="16.5" thickBot="1" x14ac:dyDescent="0.35">
      <c r="C114" s="17" t="e" vm="56">
        <v>#VALUE!</v>
      </c>
      <c r="E114" s="4" t="str" cm="1">
        <f t="array" ref="E114">_FV(C114,"name")</f>
        <v>GREENS GROSS PROFIT</v>
      </c>
      <c r="F114" s="25">
        <v>-18453.75</v>
      </c>
      <c r="G114" s="25">
        <v>-22662.18</v>
      </c>
      <c r="H114" s="25">
        <v>-38312.699999999997</v>
      </c>
      <c r="I114" s="25">
        <f>SUM(F114:H114)</f>
        <v>-79428.63</v>
      </c>
      <c r="L114" s="1">
        <v>1</v>
      </c>
    </row>
    <row r="115" spans="3:12" ht="16.5" thickBot="1" x14ac:dyDescent="0.35">
      <c r="E115" s="2" t="s">
        <v>18</v>
      </c>
      <c r="F115" s="13"/>
      <c r="G115" s="13"/>
      <c r="H115" s="13"/>
      <c r="I115" s="13"/>
      <c r="L115" s="1">
        <v>1</v>
      </c>
    </row>
    <row r="116" spans="3:12" ht="15.75" x14ac:dyDescent="0.3">
      <c r="C116" s="17" t="e" vm="150">
        <v>#VALUE!</v>
      </c>
      <c r="E116" s="14" t="str" cm="1">
        <f t="array" ref="E116">_FV(C116,"name")</f>
        <v>SALES RAFFLE</v>
      </c>
      <c r="F116" s="19">
        <v>12618.19</v>
      </c>
      <c r="G116" s="19">
        <v>12411.37</v>
      </c>
      <c r="H116" s="19">
        <v>10418.19</v>
      </c>
      <c r="I116" s="19">
        <f t="shared" ref="I116:I119" si="13">SUM(F116:H116)</f>
        <v>35447.75</v>
      </c>
      <c r="L116" s="6">
        <f>SUM(F116:K116)</f>
        <v>70895.5</v>
      </c>
    </row>
    <row r="117" spans="3:12" ht="15.75" x14ac:dyDescent="0.3">
      <c r="C117" s="17" t="e" vm="149">
        <v>#VALUE!</v>
      </c>
      <c r="E117" s="14" t="str" cm="1">
        <f t="array" ref="E117">_FV(C117,"name")</f>
        <v>SALES BINGO RECIPTS</v>
      </c>
      <c r="F117" s="19">
        <v>687.09</v>
      </c>
      <c r="G117" s="19">
        <v>388.16</v>
      </c>
      <c r="H117" s="19">
        <v>545</v>
      </c>
      <c r="I117" s="19">
        <f t="shared" si="13"/>
        <v>1620.25</v>
      </c>
      <c r="L117" s="6">
        <f>SUM(F117:K117)</f>
        <v>3240.5</v>
      </c>
    </row>
    <row r="118" spans="3:12" ht="15.75" hidden="1" x14ac:dyDescent="0.3">
      <c r="C118" s="17" t="e" vm="147">
        <v>#VALUE!</v>
      </c>
      <c r="E118" s="14" t="str" cm="1">
        <f t="array" ref="E118">_FV(C118,"name")</f>
        <v>SALES TUESDAY RAFFLE</v>
      </c>
      <c r="F118" s="19">
        <v>0</v>
      </c>
      <c r="G118" s="19">
        <v>0</v>
      </c>
      <c r="H118" s="19">
        <v>0</v>
      </c>
      <c r="I118" s="19">
        <f t="shared" si="13"/>
        <v>0</v>
      </c>
      <c r="L118" s="6">
        <f>SUM(F118:K118)</f>
        <v>0</v>
      </c>
    </row>
    <row r="119" spans="3:12" ht="15.75" hidden="1" x14ac:dyDescent="0.3">
      <c r="C119" s="17" t="e" vm="148">
        <v>#VALUE!</v>
      </c>
      <c r="E119" s="14" t="str" cm="1">
        <f t="array" ref="E119">_FV(C119,"name")</f>
        <v>SALES SUNDAY RAFFLE</v>
      </c>
      <c r="F119" s="19">
        <v>0</v>
      </c>
      <c r="G119" s="19">
        <v>0</v>
      </c>
      <c r="H119" s="19">
        <v>0</v>
      </c>
      <c r="I119" s="19">
        <f t="shared" si="13"/>
        <v>0</v>
      </c>
      <c r="L119" s="6">
        <f>SUM(F119:K119)</f>
        <v>0</v>
      </c>
    </row>
    <row r="120" spans="3:12" ht="15.75" x14ac:dyDescent="0.3">
      <c r="C120" s="17" t="e" vm="57">
        <v>#VALUE!</v>
      </c>
      <c r="E120" s="3" t="str" cm="1">
        <f t="array" ref="E120">_FV(C120,"name")</f>
        <v>RAFFLE AND BINGO INCOME</v>
      </c>
      <c r="F120" s="20">
        <v>13305.28</v>
      </c>
      <c r="G120" s="20">
        <v>12799.53</v>
      </c>
      <c r="H120" s="20">
        <v>10963.19</v>
      </c>
      <c r="I120" s="20">
        <f>SUM(F120:H120)</f>
        <v>37068</v>
      </c>
      <c r="L120" s="1">
        <v>1</v>
      </c>
    </row>
    <row r="121" spans="3:12" ht="16.5" thickBot="1" x14ac:dyDescent="0.35">
      <c r="E121" s="2" t="s">
        <v>2</v>
      </c>
      <c r="F121" s="13"/>
      <c r="G121" s="13"/>
      <c r="H121" s="13"/>
      <c r="I121" s="13"/>
      <c r="L121" s="1">
        <v>1</v>
      </c>
    </row>
    <row r="122" spans="3:12" ht="15.75" x14ac:dyDescent="0.3">
      <c r="C122" s="17" t="e" vm="151">
        <v>#VALUE!</v>
      </c>
      <c r="E122" s="14" t="str" cm="1">
        <f t="array" ref="E122">_FV(C122,"name")</f>
        <v>EXP. RAFFLE</v>
      </c>
      <c r="F122" s="19">
        <v>9486.34</v>
      </c>
      <c r="G122" s="19">
        <v>14790.9</v>
      </c>
      <c r="H122" s="19">
        <v>12502.44</v>
      </c>
      <c r="I122" s="19">
        <f t="shared" ref="I122:I129" si="14">SUM(F122:H122)</f>
        <v>36779.68</v>
      </c>
      <c r="L122" s="6">
        <f t="shared" ref="L122:L129" si="15">SUM(F122:K122)</f>
        <v>73559.360000000001</v>
      </c>
    </row>
    <row r="123" spans="3:12" ht="15.75" x14ac:dyDescent="0.3">
      <c r="C123" s="17" t="e" vm="152">
        <v>#VALUE!</v>
      </c>
      <c r="E123" s="14" t="str" cm="1">
        <f t="array" ref="E123">_FV(C123,"name")</f>
        <v>EXP. BINGO GST</v>
      </c>
      <c r="F123" s="19">
        <v>2156.27</v>
      </c>
      <c r="G123" s="19">
        <v>1788.16</v>
      </c>
      <c r="H123" s="19">
        <v>1914.42</v>
      </c>
      <c r="I123" s="19">
        <f t="shared" si="14"/>
        <v>5858.85</v>
      </c>
      <c r="L123" s="6">
        <f t="shared" si="15"/>
        <v>11717.7</v>
      </c>
    </row>
    <row r="124" spans="3:12" ht="15.75" hidden="1" x14ac:dyDescent="0.3">
      <c r="C124" s="17" t="e" vm="153">
        <v>#VALUE!</v>
      </c>
      <c r="E124" s="14" t="str" cm="1">
        <f t="array" ref="E124">_FV(C124,"name")</f>
        <v>EXP. FRID RAFFLE NO GST R</v>
      </c>
      <c r="F124" s="19">
        <v>0</v>
      </c>
      <c r="G124" s="19">
        <v>0</v>
      </c>
      <c r="H124" s="19">
        <v>0</v>
      </c>
      <c r="I124" s="19">
        <f t="shared" si="14"/>
        <v>0</v>
      </c>
      <c r="L124" s="6">
        <f t="shared" si="15"/>
        <v>0</v>
      </c>
    </row>
    <row r="125" spans="3:12" ht="15.75" hidden="1" x14ac:dyDescent="0.3">
      <c r="C125" s="17" t="e" vm="154">
        <v>#VALUE!</v>
      </c>
      <c r="E125" s="14" t="str" cm="1">
        <f t="array" ref="E125">_FV(C125,"name")</f>
        <v>EXP. TUE RAFFLE NO GST RE</v>
      </c>
      <c r="F125" s="19">
        <v>0</v>
      </c>
      <c r="G125" s="19">
        <v>0</v>
      </c>
      <c r="H125" s="19">
        <v>0</v>
      </c>
      <c r="I125" s="19">
        <f t="shared" si="14"/>
        <v>0</v>
      </c>
      <c r="L125" s="6">
        <f t="shared" si="15"/>
        <v>0</v>
      </c>
    </row>
    <row r="126" spans="3:12" ht="15.75" hidden="1" x14ac:dyDescent="0.3">
      <c r="C126" s="17" t="e" vm="155">
        <v>#VALUE!</v>
      </c>
      <c r="E126" s="14" t="str" cm="1">
        <f t="array" ref="E126">_FV(C126,"name")</f>
        <v>EXP. SUN RAFFLE GST</v>
      </c>
      <c r="F126" s="19">
        <v>0</v>
      </c>
      <c r="G126" s="19">
        <v>0</v>
      </c>
      <c r="H126" s="19">
        <v>0</v>
      </c>
      <c r="I126" s="19">
        <f t="shared" si="14"/>
        <v>0</v>
      </c>
      <c r="L126" s="6">
        <f t="shared" si="15"/>
        <v>0</v>
      </c>
    </row>
    <row r="127" spans="3:12" ht="15.75" hidden="1" x14ac:dyDescent="0.3">
      <c r="C127" s="17" t="e" vm="156">
        <v>#VALUE!</v>
      </c>
      <c r="E127" s="14" t="str" cm="1">
        <f t="array" ref="E127">_FV(C127,"name")</f>
        <v>EXP. TUE RAFFLE GST</v>
      </c>
      <c r="F127" s="19">
        <v>0</v>
      </c>
      <c r="G127" s="19">
        <v>0</v>
      </c>
      <c r="H127" s="19">
        <v>0</v>
      </c>
      <c r="I127" s="19">
        <f t="shared" si="14"/>
        <v>0</v>
      </c>
      <c r="L127" s="6">
        <f t="shared" si="15"/>
        <v>0</v>
      </c>
    </row>
    <row r="128" spans="3:12" ht="15.75" hidden="1" x14ac:dyDescent="0.3">
      <c r="C128" s="17" t="e" vm="157">
        <v>#VALUE!</v>
      </c>
      <c r="E128" s="14" t="str" cm="1">
        <f t="array" ref="E128">_FV(C128,"name")</f>
        <v>EXP. SUN RAFFLE NO GST RE</v>
      </c>
      <c r="F128" s="19">
        <v>0</v>
      </c>
      <c r="G128" s="19">
        <v>0</v>
      </c>
      <c r="H128" s="19">
        <v>0</v>
      </c>
      <c r="I128" s="19">
        <f t="shared" si="14"/>
        <v>0</v>
      </c>
      <c r="L128" s="6">
        <f t="shared" si="15"/>
        <v>0</v>
      </c>
    </row>
    <row r="129" spans="3:12" ht="15.75" hidden="1" x14ac:dyDescent="0.3">
      <c r="C129" s="17" t="e" vm="158">
        <v>#VALUE!</v>
      </c>
      <c r="E129" s="14" t="str" cm="1">
        <f t="array" ref="E129">_FV(C129,"name")</f>
        <v>EXP. BINGO NO GST</v>
      </c>
      <c r="F129" s="19">
        <v>0</v>
      </c>
      <c r="G129" s="19">
        <v>0</v>
      </c>
      <c r="H129" s="19">
        <v>0</v>
      </c>
      <c r="I129" s="19">
        <f t="shared" si="14"/>
        <v>0</v>
      </c>
      <c r="L129" s="6">
        <f t="shared" si="15"/>
        <v>0</v>
      </c>
    </row>
    <row r="130" spans="3:12" ht="15.75" x14ac:dyDescent="0.3">
      <c r="C130" s="17" t="e" vm="58">
        <v>#VALUE!</v>
      </c>
      <c r="E130" s="3" t="str" cm="1">
        <f t="array" ref="E130">_FV(C130,"name")</f>
        <v>RAFFLE AND BINGO EXPENSE</v>
      </c>
      <c r="F130" s="20">
        <v>11642.61</v>
      </c>
      <c r="G130" s="20">
        <v>16579.060000000001</v>
      </c>
      <c r="H130" s="20">
        <v>14416.86</v>
      </c>
      <c r="I130" s="20">
        <f>SUM(F130:H130)</f>
        <v>42638.53</v>
      </c>
      <c r="L130" s="1">
        <v>1</v>
      </c>
    </row>
    <row r="131" spans="3:12" ht="16.5" thickBot="1" x14ac:dyDescent="0.35">
      <c r="C131" s="17" t="e" vm="59">
        <v>#VALUE!</v>
      </c>
      <c r="E131" s="4" t="str" cm="1">
        <f t="array" ref="E131">_FV(C131,"name")</f>
        <v>RAFFLE AND BINGO GROSS PROFIT</v>
      </c>
      <c r="F131" s="25">
        <v>-1662.67</v>
      </c>
      <c r="G131" s="25">
        <v>3779.53</v>
      </c>
      <c r="H131" s="25">
        <v>3453.67</v>
      </c>
      <c r="I131" s="25">
        <f>SUM(F131:H131)</f>
        <v>5570.5300000000007</v>
      </c>
      <c r="L131" s="1">
        <v>1</v>
      </c>
    </row>
    <row r="132" spans="3:12" ht="16.5" thickBot="1" x14ac:dyDescent="0.35">
      <c r="E132" s="2" t="s">
        <v>19</v>
      </c>
      <c r="F132" s="13"/>
      <c r="G132" s="13"/>
      <c r="H132" s="13"/>
      <c r="I132" s="13"/>
      <c r="L132" s="1">
        <v>1</v>
      </c>
    </row>
    <row r="133" spans="3:12" ht="15.75" x14ac:dyDescent="0.3">
      <c r="C133" s="17" t="e" vm="159">
        <v>#VALUE!</v>
      </c>
      <c r="E133" s="14" t="str" cm="1">
        <f t="array" ref="E133">_FV(C133,"name")</f>
        <v>TAB COMMISSION</v>
      </c>
      <c r="F133" s="19">
        <v>2204.0500000000002</v>
      </c>
      <c r="G133" s="19">
        <v>837.86</v>
      </c>
      <c r="H133" s="19">
        <v>431.85</v>
      </c>
      <c r="I133" s="19">
        <f t="shared" ref="I133:I134" si="16">SUM(F133:H133)</f>
        <v>3473.76</v>
      </c>
      <c r="L133" s="6">
        <f>SUM(F133:K133)</f>
        <v>6947.52</v>
      </c>
    </row>
    <row r="134" spans="3:12" ht="15.75" x14ac:dyDescent="0.3">
      <c r="C134" s="17" t="e" vm="160">
        <v>#VALUE!</v>
      </c>
      <c r="E134" s="14" t="str" cm="1">
        <f t="array" ref="E134">_FV(C134,"name")</f>
        <v>KENO COMMISSION</v>
      </c>
      <c r="F134" s="19">
        <v>6739.11</v>
      </c>
      <c r="G134" s="19">
        <v>7095.02</v>
      </c>
      <c r="H134" s="19">
        <v>6355.63</v>
      </c>
      <c r="I134" s="19">
        <f t="shared" si="16"/>
        <v>20189.760000000002</v>
      </c>
      <c r="L134" s="6">
        <f>SUM(F134:K134)</f>
        <v>40379.520000000004</v>
      </c>
    </row>
    <row r="135" spans="3:12" ht="15.75" x14ac:dyDescent="0.3">
      <c r="C135" s="17" t="e" vm="60">
        <v>#VALUE!</v>
      </c>
      <c r="E135" s="3" t="str" cm="1">
        <f t="array" ref="E135">_FV(C135,"name")</f>
        <v>TAB AND KENO INCOME</v>
      </c>
      <c r="F135" s="20">
        <v>8943.16</v>
      </c>
      <c r="G135" s="20">
        <v>7932.88</v>
      </c>
      <c r="H135" s="20">
        <v>6787.48</v>
      </c>
      <c r="I135" s="20">
        <f>SUM(F135:H135)</f>
        <v>23663.52</v>
      </c>
      <c r="L135" s="1">
        <v>1</v>
      </c>
    </row>
    <row r="136" spans="3:12" ht="16.5" thickBot="1" x14ac:dyDescent="0.35">
      <c r="E136" s="2" t="s">
        <v>20</v>
      </c>
      <c r="F136" s="13"/>
      <c r="G136" s="13"/>
      <c r="H136" s="13"/>
      <c r="I136" s="13"/>
      <c r="L136" s="1">
        <v>1</v>
      </c>
    </row>
    <row r="137" spans="3:12" ht="15.75" x14ac:dyDescent="0.3">
      <c r="C137" s="17" t="e" vm="161">
        <v>#VALUE!</v>
      </c>
      <c r="E137" s="14" t="str" cm="1">
        <f t="array" ref="E137">_FV(C137,"name")</f>
        <v>WAGES             TAB</v>
      </c>
      <c r="F137" s="19">
        <v>1186.49</v>
      </c>
      <c r="G137" s="19">
        <v>910.19</v>
      </c>
      <c r="H137" s="19">
        <v>981.77</v>
      </c>
      <c r="I137" s="19">
        <f t="shared" ref="I137:I160" si="17">SUM(F137:H137)</f>
        <v>3078.4500000000003</v>
      </c>
      <c r="L137" s="6">
        <f t="shared" ref="L137:L160" si="18">SUM(F137:K137)</f>
        <v>6156.9000000000005</v>
      </c>
    </row>
    <row r="138" spans="3:12" ht="15.75" x14ac:dyDescent="0.3">
      <c r="C138" s="17" t="e" vm="162">
        <v>#VALUE!</v>
      </c>
      <c r="E138" s="14" t="str" cm="1">
        <f t="array" ref="E138">_FV(C138,"name")</f>
        <v>WAGES KENO</v>
      </c>
      <c r="F138" s="19">
        <v>1100.57</v>
      </c>
      <c r="G138" s="19">
        <v>860.35</v>
      </c>
      <c r="H138" s="19">
        <v>921.2</v>
      </c>
      <c r="I138" s="19">
        <f t="shared" si="17"/>
        <v>2882.12</v>
      </c>
      <c r="L138" s="6">
        <f t="shared" si="18"/>
        <v>5764.24</v>
      </c>
    </row>
    <row r="139" spans="3:12" ht="15.75" x14ac:dyDescent="0.3">
      <c r="C139" s="17" t="e" vm="163">
        <v>#VALUE!</v>
      </c>
      <c r="E139" s="14" t="str" cm="1">
        <f t="array" ref="E139">_FV(C139,"name")</f>
        <v>OPER SUPP &amp; RENT TAB  RE</v>
      </c>
      <c r="F139" s="19">
        <v>796.52</v>
      </c>
      <c r="G139" s="19">
        <v>796.52</v>
      </c>
      <c r="H139" s="19">
        <v>796.52</v>
      </c>
      <c r="I139" s="19">
        <f t="shared" si="17"/>
        <v>2389.56</v>
      </c>
      <c r="L139" s="6">
        <f t="shared" si="18"/>
        <v>4779.12</v>
      </c>
    </row>
    <row r="140" spans="3:12" ht="15.75" x14ac:dyDescent="0.3">
      <c r="C140" s="17" t="e" vm="164">
        <v>#VALUE!</v>
      </c>
      <c r="E140" s="14" t="str" cm="1">
        <f t="array" ref="E140">_FV(C140,"name")</f>
        <v>SUPERANNUATION    TAB</v>
      </c>
      <c r="F140" s="19">
        <v>157.41</v>
      </c>
      <c r="G140" s="19">
        <v>116.91</v>
      </c>
      <c r="H140" s="19">
        <v>155.33000000000001</v>
      </c>
      <c r="I140" s="19">
        <f t="shared" si="17"/>
        <v>429.65</v>
      </c>
      <c r="L140" s="6">
        <f t="shared" si="18"/>
        <v>859.3</v>
      </c>
    </row>
    <row r="141" spans="3:12" ht="15.75" x14ac:dyDescent="0.3">
      <c r="C141" s="17" t="e" vm="165">
        <v>#VALUE!</v>
      </c>
      <c r="E141" s="14" t="str" cm="1">
        <f t="array" ref="E141">_FV(C141,"name")</f>
        <v>SUPERANNUATION KENO</v>
      </c>
      <c r="F141" s="19">
        <v>146.02000000000001</v>
      </c>
      <c r="G141" s="19">
        <v>110.5</v>
      </c>
      <c r="H141" s="19">
        <v>145.66999999999999</v>
      </c>
      <c r="I141" s="19">
        <f t="shared" si="17"/>
        <v>402.18999999999994</v>
      </c>
      <c r="L141" s="6">
        <f t="shared" si="18"/>
        <v>804.37999999999988</v>
      </c>
    </row>
    <row r="142" spans="3:12" ht="15.75" hidden="1" x14ac:dyDescent="0.3">
      <c r="C142" s="17" t="e" vm="166">
        <v>#VALUE!</v>
      </c>
      <c r="E142" s="14" t="str" cm="1">
        <f t="array" ref="E142">_FV(C142,"name")</f>
        <v>REPAIRS &amp; MAINT KENO</v>
      </c>
      <c r="F142" s="19">
        <v>0</v>
      </c>
      <c r="G142" s="19">
        <v>0</v>
      </c>
      <c r="H142" s="19">
        <v>0</v>
      </c>
      <c r="I142" s="19">
        <f t="shared" si="17"/>
        <v>0</v>
      </c>
      <c r="L142" s="6">
        <f t="shared" si="18"/>
        <v>0</v>
      </c>
    </row>
    <row r="143" spans="3:12" ht="15.75" hidden="1" x14ac:dyDescent="0.3">
      <c r="C143" s="17" t="e" vm="167">
        <v>#VALUE!</v>
      </c>
      <c r="E143" s="14" t="str" cm="1">
        <f t="array" ref="E143">_FV(C143,"name")</f>
        <v>STAFF MEALS KENO</v>
      </c>
      <c r="F143" s="19">
        <v>0</v>
      </c>
      <c r="G143" s="19">
        <v>0</v>
      </c>
      <c r="H143" s="19">
        <v>0</v>
      </c>
      <c r="I143" s="19">
        <f t="shared" si="17"/>
        <v>0</v>
      </c>
      <c r="L143" s="6">
        <f t="shared" si="18"/>
        <v>0</v>
      </c>
    </row>
    <row r="144" spans="3:12" ht="15.75" hidden="1" x14ac:dyDescent="0.3">
      <c r="C144" s="17" t="e" vm="168">
        <v>#VALUE!</v>
      </c>
      <c r="E144" s="14" t="str" cm="1">
        <f t="array" ref="E144">_FV(C144,"name")</f>
        <v>STAFF EXPENSES KENO</v>
      </c>
      <c r="F144" s="19">
        <v>0</v>
      </c>
      <c r="G144" s="19">
        <v>0</v>
      </c>
      <c r="H144" s="19">
        <v>0</v>
      </c>
      <c r="I144" s="19">
        <f t="shared" si="17"/>
        <v>0</v>
      </c>
      <c r="L144" s="6">
        <f t="shared" si="18"/>
        <v>0</v>
      </c>
    </row>
    <row r="145" spans="3:12" ht="15.75" hidden="1" x14ac:dyDescent="0.3">
      <c r="C145" s="17" t="e" vm="169">
        <v>#VALUE!</v>
      </c>
      <c r="E145" s="14" t="str" cm="1">
        <f t="array" ref="E145">_FV(C145,"name")</f>
        <v>STAFF DRINKS KENO</v>
      </c>
      <c r="F145" s="19">
        <v>0</v>
      </c>
      <c r="G145" s="19">
        <v>0</v>
      </c>
      <c r="H145" s="19">
        <v>0</v>
      </c>
      <c r="I145" s="19">
        <f t="shared" si="17"/>
        <v>0</v>
      </c>
      <c r="L145" s="6">
        <f t="shared" si="18"/>
        <v>0</v>
      </c>
    </row>
    <row r="146" spans="3:12" ht="15.75" hidden="1" x14ac:dyDescent="0.3">
      <c r="C146" s="17" t="e" vm="170">
        <v>#VALUE!</v>
      </c>
      <c r="E146" s="14" t="str" cm="1">
        <f t="array" ref="E146">_FV(C146,"name")</f>
        <v>STAFF EXPENSES TAB</v>
      </c>
      <c r="F146" s="19">
        <v>0</v>
      </c>
      <c r="G146" s="19">
        <v>0</v>
      </c>
      <c r="H146" s="19">
        <v>0</v>
      </c>
      <c r="I146" s="19">
        <f t="shared" si="17"/>
        <v>0</v>
      </c>
      <c r="L146" s="6">
        <f t="shared" si="18"/>
        <v>0</v>
      </c>
    </row>
    <row r="147" spans="3:12" ht="15.75" hidden="1" x14ac:dyDescent="0.3">
      <c r="C147" s="17" t="e" vm="171">
        <v>#VALUE!</v>
      </c>
      <c r="E147" s="14" t="str" cm="1">
        <f t="array" ref="E147">_FV(C147,"name")</f>
        <v>STAFF MEALS   TAB</v>
      </c>
      <c r="F147" s="19">
        <v>0</v>
      </c>
      <c r="G147" s="19">
        <v>0</v>
      </c>
      <c r="H147" s="19">
        <v>0</v>
      </c>
      <c r="I147" s="19">
        <f t="shared" si="17"/>
        <v>0</v>
      </c>
      <c r="L147" s="6">
        <f t="shared" si="18"/>
        <v>0</v>
      </c>
    </row>
    <row r="148" spans="3:12" ht="15.75" hidden="1" x14ac:dyDescent="0.3">
      <c r="C148" s="17" t="e" vm="172">
        <v>#VALUE!</v>
      </c>
      <c r="E148" s="14" t="str" cm="1">
        <f t="array" ref="E148">_FV(C148,"name")</f>
        <v>STAFF DRINKS      TAB</v>
      </c>
      <c r="F148" s="19">
        <v>0</v>
      </c>
      <c r="G148" s="19">
        <v>0</v>
      </c>
      <c r="H148" s="19">
        <v>0</v>
      </c>
      <c r="I148" s="19">
        <f t="shared" si="17"/>
        <v>0</v>
      </c>
      <c r="L148" s="6">
        <f t="shared" si="18"/>
        <v>0</v>
      </c>
    </row>
    <row r="149" spans="3:12" ht="15.75" hidden="1" x14ac:dyDescent="0.3">
      <c r="C149" s="17" t="e" vm="173">
        <v>#VALUE!</v>
      </c>
      <c r="E149" s="14" t="str" cm="1">
        <f t="array" ref="E149">_FV(C149,"name")</f>
        <v>STAFF TRAINING TAB</v>
      </c>
      <c r="F149" s="19">
        <v>0</v>
      </c>
      <c r="G149" s="19">
        <v>0</v>
      </c>
      <c r="H149" s="19">
        <v>0</v>
      </c>
      <c r="I149" s="19">
        <f t="shared" si="17"/>
        <v>0</v>
      </c>
      <c r="L149" s="6">
        <f t="shared" si="18"/>
        <v>0</v>
      </c>
    </row>
    <row r="150" spans="3:12" ht="15.75" hidden="1" x14ac:dyDescent="0.3">
      <c r="C150" s="17" t="e" vm="174">
        <v>#VALUE!</v>
      </c>
      <c r="E150" s="14" t="str" cm="1">
        <f t="array" ref="E150">_FV(C150,"name")</f>
        <v>WAGES KENO O/T PENLTY</v>
      </c>
      <c r="F150" s="19">
        <v>0</v>
      </c>
      <c r="G150" s="19">
        <v>0</v>
      </c>
      <c r="H150" s="19">
        <v>0</v>
      </c>
      <c r="I150" s="19">
        <f t="shared" si="17"/>
        <v>0</v>
      </c>
      <c r="L150" s="6">
        <f t="shared" si="18"/>
        <v>0</v>
      </c>
    </row>
    <row r="151" spans="3:12" ht="15.75" hidden="1" x14ac:dyDescent="0.3">
      <c r="C151" s="17" t="e" vm="175">
        <v>#VALUE!</v>
      </c>
      <c r="E151" s="14" t="str" cm="1">
        <f t="array" ref="E151">_FV(C151,"name")</f>
        <v>HOLIDAY PAY KENO</v>
      </c>
      <c r="F151" s="19">
        <v>0</v>
      </c>
      <c r="G151" s="19">
        <v>0</v>
      </c>
      <c r="H151" s="19">
        <v>0</v>
      </c>
      <c r="I151" s="19">
        <f t="shared" si="17"/>
        <v>0</v>
      </c>
      <c r="L151" s="6">
        <f t="shared" si="18"/>
        <v>0</v>
      </c>
    </row>
    <row r="152" spans="3:12" ht="15.75" hidden="1" x14ac:dyDescent="0.3">
      <c r="C152" s="17" t="e" vm="176">
        <v>#VALUE!</v>
      </c>
      <c r="E152" s="14" t="str" cm="1">
        <f t="array" ref="E152">_FV(C152,"name")</f>
        <v>SICK PAY KENO</v>
      </c>
      <c r="F152" s="19">
        <v>0</v>
      </c>
      <c r="G152" s="19">
        <v>0</v>
      </c>
      <c r="H152" s="19">
        <v>0</v>
      </c>
      <c r="I152" s="19">
        <f t="shared" si="17"/>
        <v>0</v>
      </c>
      <c r="L152" s="6">
        <f t="shared" si="18"/>
        <v>0</v>
      </c>
    </row>
    <row r="153" spans="3:12" ht="15.75" hidden="1" x14ac:dyDescent="0.3">
      <c r="C153" s="17" t="e" vm="177">
        <v>#VALUE!</v>
      </c>
      <c r="E153" s="14" t="str" cm="1">
        <f t="array" ref="E153">_FV(C153,"name")</f>
        <v>PROMOTIONS KENO</v>
      </c>
      <c r="F153" s="19">
        <v>0</v>
      </c>
      <c r="G153" s="19">
        <v>0</v>
      </c>
      <c r="H153" s="19">
        <v>0</v>
      </c>
      <c r="I153" s="19">
        <f t="shared" si="17"/>
        <v>0</v>
      </c>
      <c r="L153" s="6">
        <f t="shared" si="18"/>
        <v>0</v>
      </c>
    </row>
    <row r="154" spans="3:12" ht="15.75" hidden="1" x14ac:dyDescent="0.3">
      <c r="C154" s="17" t="e" vm="178">
        <v>#VALUE!</v>
      </c>
      <c r="E154" s="14" t="str" cm="1">
        <f t="array" ref="E154">_FV(C154,"name")</f>
        <v>WAGES O/T PENALTY TAB</v>
      </c>
      <c r="F154" s="19">
        <v>0</v>
      </c>
      <c r="G154" s="19">
        <v>0</v>
      </c>
      <c r="H154" s="19">
        <v>0</v>
      </c>
      <c r="I154" s="19">
        <f t="shared" si="17"/>
        <v>0</v>
      </c>
      <c r="L154" s="6">
        <f t="shared" si="18"/>
        <v>0</v>
      </c>
    </row>
    <row r="155" spans="3:12" ht="15.75" hidden="1" x14ac:dyDescent="0.3">
      <c r="C155" s="17" t="e" vm="179">
        <v>#VALUE!</v>
      </c>
      <c r="E155" s="14" t="str" cm="1">
        <f t="array" ref="E155">_FV(C155,"name")</f>
        <v>HOLIDAY PAY       TAB</v>
      </c>
      <c r="F155" s="19">
        <v>0</v>
      </c>
      <c r="G155" s="19">
        <v>0</v>
      </c>
      <c r="H155" s="19">
        <v>0</v>
      </c>
      <c r="I155" s="19">
        <f t="shared" si="17"/>
        <v>0</v>
      </c>
      <c r="L155" s="6">
        <f t="shared" si="18"/>
        <v>0</v>
      </c>
    </row>
    <row r="156" spans="3:12" ht="15.75" hidden="1" x14ac:dyDescent="0.3">
      <c r="C156" s="17" t="e" vm="180">
        <v>#VALUE!</v>
      </c>
      <c r="E156" s="14" t="str" cm="1">
        <f t="array" ref="E156">_FV(C156,"name")</f>
        <v>SICK PAY          TAB</v>
      </c>
      <c r="F156" s="19">
        <v>0</v>
      </c>
      <c r="G156" s="19">
        <v>0</v>
      </c>
      <c r="H156" s="19">
        <v>0</v>
      </c>
      <c r="I156" s="19">
        <f t="shared" si="17"/>
        <v>0</v>
      </c>
      <c r="L156" s="6">
        <f t="shared" si="18"/>
        <v>0</v>
      </c>
    </row>
    <row r="157" spans="3:12" ht="15.75" hidden="1" x14ac:dyDescent="0.3">
      <c r="C157" s="17" t="e" vm="181">
        <v>#VALUE!</v>
      </c>
      <c r="E157" s="14" t="str" cm="1">
        <f t="array" ref="E157">_FV(C157,"name")</f>
        <v>PROMOTIONS TAB</v>
      </c>
      <c r="F157" s="19">
        <v>0</v>
      </c>
      <c r="G157" s="19">
        <v>0</v>
      </c>
      <c r="H157" s="19">
        <v>0</v>
      </c>
      <c r="I157" s="19">
        <f t="shared" si="17"/>
        <v>0</v>
      </c>
      <c r="L157" s="6">
        <f t="shared" si="18"/>
        <v>0</v>
      </c>
    </row>
    <row r="158" spans="3:12" ht="15.75" hidden="1" x14ac:dyDescent="0.3">
      <c r="C158" s="17" t="e" vm="182">
        <v>#VALUE!</v>
      </c>
      <c r="E158" s="14" t="str" cm="1">
        <f t="array" ref="E158">_FV(C158,"name")</f>
        <v>OPER SUPPLIES KENO</v>
      </c>
      <c r="F158" s="19">
        <v>0</v>
      </c>
      <c r="G158" s="19">
        <v>0</v>
      </c>
      <c r="H158" s="19">
        <v>0</v>
      </c>
      <c r="I158" s="19">
        <f t="shared" si="17"/>
        <v>0</v>
      </c>
      <c r="L158" s="6">
        <f t="shared" si="18"/>
        <v>0</v>
      </c>
    </row>
    <row r="159" spans="3:12" ht="15.75" hidden="1" x14ac:dyDescent="0.3">
      <c r="C159" s="17" t="e" vm="183">
        <v>#VALUE!</v>
      </c>
      <c r="E159" s="14" t="str" cm="1">
        <f t="array" ref="E159">_FV(C159,"name")</f>
        <v>STAFF TRAINING KENO</v>
      </c>
      <c r="F159" s="19">
        <v>0</v>
      </c>
      <c r="G159" s="19">
        <v>0</v>
      </c>
      <c r="H159" s="19">
        <v>0</v>
      </c>
      <c r="I159" s="19">
        <f t="shared" si="17"/>
        <v>0</v>
      </c>
      <c r="L159" s="6">
        <f t="shared" si="18"/>
        <v>0</v>
      </c>
    </row>
    <row r="160" spans="3:12" ht="15.75" hidden="1" x14ac:dyDescent="0.3">
      <c r="C160" s="17" t="e" vm="184">
        <v>#VALUE!</v>
      </c>
      <c r="E160" s="14" t="str" cm="1">
        <f t="array" ref="E160">_FV(C160,"name")</f>
        <v>REPAIRS &amp; MAINT TAB</v>
      </c>
      <c r="F160" s="19">
        <v>0</v>
      </c>
      <c r="G160" s="19">
        <v>0</v>
      </c>
      <c r="H160" s="19">
        <v>0</v>
      </c>
      <c r="I160" s="19">
        <f t="shared" si="17"/>
        <v>0</v>
      </c>
      <c r="L160" s="6">
        <f t="shared" si="18"/>
        <v>0</v>
      </c>
    </row>
    <row r="161" spans="3:12" ht="15.75" x14ac:dyDescent="0.3">
      <c r="C161" s="17" t="e" vm="61">
        <v>#VALUE!</v>
      </c>
      <c r="E161" s="3" t="str" cm="1">
        <f t="array" ref="E161">_FV(C161,"name")</f>
        <v>TAB AND KENO COSTS</v>
      </c>
      <c r="F161" s="20">
        <v>3387.01</v>
      </c>
      <c r="G161" s="20">
        <v>2794.47</v>
      </c>
      <c r="H161" s="20">
        <v>3000.49</v>
      </c>
      <c r="I161" s="20">
        <f>SUM(F161:H161)</f>
        <v>9181.9699999999993</v>
      </c>
      <c r="L161" s="1">
        <v>1</v>
      </c>
    </row>
    <row r="162" spans="3:12" ht="16.5" thickBot="1" x14ac:dyDescent="0.35">
      <c r="C162" s="17" t="e" vm="62">
        <v>#VALUE!</v>
      </c>
      <c r="E162" s="4" t="str" cm="1">
        <f t="array" ref="E162">_FV(C162,"name")</f>
        <v>TAB AND KENO GROSS PROFIT</v>
      </c>
      <c r="F162" s="25">
        <v>5556.15</v>
      </c>
      <c r="G162" s="25">
        <v>5138.41</v>
      </c>
      <c r="H162" s="25">
        <v>3786.99</v>
      </c>
      <c r="I162" s="25">
        <f>SUM(F162:H162)</f>
        <v>14481.55</v>
      </c>
      <c r="L162" s="1">
        <v>1</v>
      </c>
    </row>
    <row r="163" spans="3:12" ht="16.5" thickBot="1" x14ac:dyDescent="0.35">
      <c r="E163" s="2" t="s">
        <v>21</v>
      </c>
      <c r="F163" s="13"/>
      <c r="G163" s="13"/>
      <c r="H163" s="13"/>
      <c r="I163" s="13"/>
      <c r="L163" s="1">
        <v>1</v>
      </c>
    </row>
    <row r="164" spans="3:12" ht="15.75" x14ac:dyDescent="0.3">
      <c r="C164" s="17" t="e" vm="187">
        <v>#VALUE!</v>
      </c>
      <c r="E164" s="14" t="str" cm="1">
        <f t="array" ref="E164">_FV(C164,"name")</f>
        <v>CART HIRE SHOP</v>
      </c>
      <c r="F164" s="19">
        <v>8719</v>
      </c>
      <c r="G164" s="19">
        <v>6175.62</v>
      </c>
      <c r="H164" s="19">
        <v>4150.83</v>
      </c>
      <c r="I164" s="19">
        <f t="shared" ref="I164:I167" si="19">SUM(F164:H164)</f>
        <v>19045.449999999997</v>
      </c>
      <c r="L164" s="6">
        <f>SUM(F164:K164)</f>
        <v>38090.899999999994</v>
      </c>
    </row>
    <row r="165" spans="3:12" ht="15.75" x14ac:dyDescent="0.3">
      <c r="C165" s="17" t="e" vm="185">
        <v>#VALUE!</v>
      </c>
      <c r="E165" s="14" t="str" cm="1">
        <f t="array" ref="E165">_FV(C165,"name")</f>
        <v>Sales Clothing &amp; Goods</v>
      </c>
      <c r="F165" s="19">
        <v>0</v>
      </c>
      <c r="G165" s="19">
        <v>8.18</v>
      </c>
      <c r="H165" s="19">
        <v>-36.36</v>
      </c>
      <c r="I165" s="19">
        <f t="shared" si="19"/>
        <v>-28.18</v>
      </c>
      <c r="L165" s="6">
        <f>SUM(F165:K165)</f>
        <v>-56.36</v>
      </c>
    </row>
    <row r="166" spans="3:12" ht="15.75" x14ac:dyDescent="0.3">
      <c r="C166" s="17" t="e" vm="188">
        <v>#VALUE!</v>
      </c>
      <c r="E166" s="14" t="str" cm="1">
        <f t="array" ref="E166">_FV(C166,"name")</f>
        <v>Sales Pro Shop Food &amp; Bev</v>
      </c>
      <c r="F166" s="19">
        <v>1631.15</v>
      </c>
      <c r="G166" s="19">
        <v>1185.45</v>
      </c>
      <c r="H166" s="19">
        <v>984.71</v>
      </c>
      <c r="I166" s="19">
        <f t="shared" si="19"/>
        <v>3801.3100000000004</v>
      </c>
      <c r="L166" s="6">
        <f>SUM(F166:K166)</f>
        <v>7602.6200000000008</v>
      </c>
    </row>
    <row r="167" spans="3:12" ht="15.75" hidden="1" x14ac:dyDescent="0.3">
      <c r="C167" s="17" t="e" vm="186">
        <v>#VALUE!</v>
      </c>
      <c r="E167" s="14" t="str" cm="1">
        <f t="array" ref="E167">_FV(C167,"name")</f>
        <v>Sales Equip Hire</v>
      </c>
      <c r="F167" s="19">
        <v>0</v>
      </c>
      <c r="G167" s="19">
        <v>0</v>
      </c>
      <c r="H167" s="19">
        <v>0</v>
      </c>
      <c r="I167" s="19">
        <f t="shared" si="19"/>
        <v>0</v>
      </c>
      <c r="L167" s="6">
        <f>SUM(F167:K167)</f>
        <v>0</v>
      </c>
    </row>
    <row r="168" spans="3:12" ht="15.75" x14ac:dyDescent="0.3">
      <c r="C168" s="17" t="e" vm="63">
        <v>#VALUE!</v>
      </c>
      <c r="E168" s="3" t="str" cm="1">
        <f t="array" ref="E168">_FV(C168,"name")</f>
        <v>PRO SHOP SALES</v>
      </c>
      <c r="F168" s="20">
        <v>10350.15</v>
      </c>
      <c r="G168" s="20">
        <v>7369.25</v>
      </c>
      <c r="H168" s="20">
        <v>5099.18</v>
      </c>
      <c r="I168" s="20">
        <f>SUM(F168:H168)</f>
        <v>22818.58</v>
      </c>
      <c r="L168" s="1">
        <v>1</v>
      </c>
    </row>
    <row r="169" spans="3:12" ht="15.75" x14ac:dyDescent="0.3">
      <c r="C169" s="17" t="e" vm="189">
        <v>#VALUE!</v>
      </c>
      <c r="E169" s="14" t="str" cm="1">
        <f t="array" ref="E169">_FV(C169,"name")</f>
        <v>Pro Shop Commission</v>
      </c>
      <c r="F169" s="19">
        <v>14112</v>
      </c>
      <c r="G169" s="19">
        <v>10701.99</v>
      </c>
      <c r="H169" s="19">
        <v>7755.16</v>
      </c>
      <c r="I169" s="19">
        <f t="shared" ref="I169:I184" si="20">SUM(F169:H169)</f>
        <v>32569.149999999998</v>
      </c>
      <c r="L169" s="6">
        <f t="shared" ref="L169:L184" si="21">SUM(F169:K169)</f>
        <v>65138.299999999996</v>
      </c>
    </row>
    <row r="170" spans="3:12" ht="15.75" hidden="1" x14ac:dyDescent="0.3">
      <c r="C170" s="17" t="e" vm="190">
        <v>#VALUE!</v>
      </c>
      <c r="E170" s="14" t="str" cm="1">
        <f t="array" ref="E170">_FV(C170,"name")</f>
        <v>STOCK MOVEMENT PS GREENS</v>
      </c>
      <c r="F170" s="19">
        <v>0</v>
      </c>
      <c r="G170" s="19">
        <v>0</v>
      </c>
      <c r="H170" s="19">
        <v>0</v>
      </c>
      <c r="I170" s="19">
        <f t="shared" si="20"/>
        <v>0</v>
      </c>
      <c r="L170" s="6">
        <f t="shared" si="21"/>
        <v>0</v>
      </c>
    </row>
    <row r="171" spans="3:12" ht="15.75" x14ac:dyDescent="0.3">
      <c r="C171" s="17" t="e" vm="191">
        <v>#VALUE!</v>
      </c>
      <c r="E171" s="14" t="str" cm="1">
        <f t="array" ref="E171">_FV(C171,"name")</f>
        <v>Promo expenses - Pro Shop</v>
      </c>
      <c r="F171" s="19">
        <v>900</v>
      </c>
      <c r="G171" s="19">
        <v>0</v>
      </c>
      <c r="H171" s="19">
        <v>0</v>
      </c>
      <c r="I171" s="19">
        <f t="shared" si="20"/>
        <v>900</v>
      </c>
      <c r="L171" s="6">
        <f t="shared" si="21"/>
        <v>1800</v>
      </c>
    </row>
    <row r="172" spans="3:12" ht="15.75" hidden="1" x14ac:dyDescent="0.3">
      <c r="C172" s="17" t="e" vm="192">
        <v>#VALUE!</v>
      </c>
      <c r="E172" s="14" t="str" cm="1">
        <f t="array" ref="E172">_FV(C172,"name")</f>
        <v>GOLF CART HIRE (AUGUSTA)</v>
      </c>
      <c r="F172" s="19">
        <v>0</v>
      </c>
      <c r="G172" s="19">
        <v>0</v>
      </c>
      <c r="H172" s="19">
        <v>0</v>
      </c>
      <c r="I172" s="19">
        <f t="shared" si="20"/>
        <v>0</v>
      </c>
      <c r="L172" s="6">
        <f t="shared" si="21"/>
        <v>0</v>
      </c>
    </row>
    <row r="173" spans="3:12" ht="15.75" hidden="1" x14ac:dyDescent="0.3">
      <c r="C173" s="17" t="e" vm="193">
        <v>#VALUE!</v>
      </c>
      <c r="E173" s="14" t="str" cm="1">
        <f t="array" ref="E173">_FV(C173,"name")</f>
        <v>OPER SUPP PRO SHOP</v>
      </c>
      <c r="F173" s="19">
        <v>0</v>
      </c>
      <c r="G173" s="19">
        <v>0</v>
      </c>
      <c r="H173" s="19">
        <v>0</v>
      </c>
      <c r="I173" s="19">
        <f t="shared" si="20"/>
        <v>0</v>
      </c>
      <c r="L173" s="6">
        <f t="shared" si="21"/>
        <v>0</v>
      </c>
    </row>
    <row r="174" spans="3:12" ht="15.75" hidden="1" x14ac:dyDescent="0.3">
      <c r="C174" s="17" t="e" vm="194">
        <v>#VALUE!</v>
      </c>
      <c r="E174" s="14" t="str" cm="1">
        <f t="array" ref="E174">_FV(C174,"name")</f>
        <v>Purchases Pro Shop Food &amp; Bev</v>
      </c>
      <c r="F174" s="19">
        <v>0</v>
      </c>
      <c r="G174" s="19">
        <v>0</v>
      </c>
      <c r="H174" s="19">
        <v>0</v>
      </c>
      <c r="I174" s="19">
        <f t="shared" si="20"/>
        <v>0</v>
      </c>
      <c r="L174" s="6">
        <f t="shared" si="21"/>
        <v>0</v>
      </c>
    </row>
    <row r="175" spans="3:12" ht="15.75" hidden="1" x14ac:dyDescent="0.3">
      <c r="C175" s="17" t="e" vm="195">
        <v>#VALUE!</v>
      </c>
      <c r="E175" s="14" t="str" cm="1">
        <f t="array" ref="E175">_FV(C175,"name")</f>
        <v>PURCH FREIGHT - PS GREENS</v>
      </c>
      <c r="F175" s="19">
        <v>0</v>
      </c>
      <c r="G175" s="19">
        <v>0</v>
      </c>
      <c r="H175" s="19">
        <v>0</v>
      </c>
      <c r="I175" s="19">
        <f t="shared" si="20"/>
        <v>0</v>
      </c>
      <c r="L175" s="6">
        <f t="shared" si="21"/>
        <v>0</v>
      </c>
    </row>
    <row r="176" spans="3:12" ht="15.75" hidden="1" x14ac:dyDescent="0.3">
      <c r="C176" s="17" t="e" vm="196">
        <v>#VALUE!</v>
      </c>
      <c r="E176" s="14" t="str" cm="1">
        <f t="array" ref="E176">_FV(C176,"name")</f>
        <v>Purchases Clothing &amp; Goods</v>
      </c>
      <c r="F176" s="19">
        <v>0</v>
      </c>
      <c r="G176" s="19">
        <v>0</v>
      </c>
      <c r="H176" s="19">
        <v>0</v>
      </c>
      <c r="I176" s="19">
        <f t="shared" si="20"/>
        <v>0</v>
      </c>
      <c r="L176" s="6">
        <f t="shared" si="21"/>
        <v>0</v>
      </c>
    </row>
    <row r="177" spans="3:12" ht="15.75" hidden="1" x14ac:dyDescent="0.3">
      <c r="C177" s="17" t="e" vm="197">
        <v>#VALUE!</v>
      </c>
      <c r="E177" s="14" t="str" cm="1">
        <f t="array" ref="E177">_FV(C177,"name")</f>
        <v>SICK PAY PS GREENS</v>
      </c>
      <c r="F177" s="19">
        <v>0</v>
      </c>
      <c r="G177" s="19">
        <v>0</v>
      </c>
      <c r="H177" s="19">
        <v>0</v>
      </c>
      <c r="I177" s="19">
        <f t="shared" si="20"/>
        <v>0</v>
      </c>
      <c r="L177" s="6">
        <f t="shared" si="21"/>
        <v>0</v>
      </c>
    </row>
    <row r="178" spans="3:12" ht="15.75" hidden="1" x14ac:dyDescent="0.3">
      <c r="C178" s="17" t="e" vm="198">
        <v>#VALUE!</v>
      </c>
      <c r="E178" s="14" t="str" cm="1">
        <f t="array" ref="E178">_FV(C178,"name")</f>
        <v>STAFF EXPENSES PS GREENS</v>
      </c>
      <c r="F178" s="19">
        <v>0</v>
      </c>
      <c r="G178" s="19">
        <v>0</v>
      </c>
      <c r="H178" s="19">
        <v>0</v>
      </c>
      <c r="I178" s="19">
        <f t="shared" si="20"/>
        <v>0</v>
      </c>
      <c r="L178" s="6">
        <f t="shared" si="21"/>
        <v>0</v>
      </c>
    </row>
    <row r="179" spans="3:12" ht="15.75" hidden="1" x14ac:dyDescent="0.3">
      <c r="C179" s="17" t="e" vm="199">
        <v>#VALUE!</v>
      </c>
      <c r="E179" s="14" t="str" cm="1">
        <f t="array" ref="E179">_FV(C179,"name")</f>
        <v>Purchases Proshop Food &amp; Bev</v>
      </c>
      <c r="F179" s="19">
        <v>0</v>
      </c>
      <c r="G179" s="19">
        <v>0</v>
      </c>
      <c r="H179" s="19">
        <v>0</v>
      </c>
      <c r="I179" s="19">
        <f t="shared" si="20"/>
        <v>0</v>
      </c>
      <c r="L179" s="6">
        <f t="shared" si="21"/>
        <v>0</v>
      </c>
    </row>
    <row r="180" spans="3:12" ht="15.75" hidden="1" x14ac:dyDescent="0.3">
      <c r="C180" s="17" t="e" vm="200">
        <v>#VALUE!</v>
      </c>
      <c r="E180" s="14" t="str" cm="1">
        <f t="array" ref="E180">_FV(C180,"name")</f>
        <v>PURCH PS GREENS</v>
      </c>
      <c r="F180" s="19">
        <v>0</v>
      </c>
      <c r="G180" s="19">
        <v>0</v>
      </c>
      <c r="H180" s="19">
        <v>0</v>
      </c>
      <c r="I180" s="19">
        <f t="shared" si="20"/>
        <v>0</v>
      </c>
      <c r="L180" s="6">
        <f t="shared" si="21"/>
        <v>0</v>
      </c>
    </row>
    <row r="181" spans="3:12" ht="15.75" hidden="1" x14ac:dyDescent="0.3">
      <c r="C181" s="17" t="e" vm="201">
        <v>#VALUE!</v>
      </c>
      <c r="E181" s="14" t="str" cm="1">
        <f t="array" ref="E181">_FV(C181,"name")</f>
        <v>PURCH PS GREENS - GST FRE</v>
      </c>
      <c r="F181" s="19">
        <v>0</v>
      </c>
      <c r="G181" s="19">
        <v>0</v>
      </c>
      <c r="H181" s="19">
        <v>0</v>
      </c>
      <c r="I181" s="19">
        <f t="shared" si="20"/>
        <v>0</v>
      </c>
      <c r="L181" s="6">
        <f t="shared" si="21"/>
        <v>0</v>
      </c>
    </row>
    <row r="182" spans="3:12" ht="15.75" hidden="1" x14ac:dyDescent="0.3">
      <c r="C182" s="17" t="e" vm="202">
        <v>#VALUE!</v>
      </c>
      <c r="E182" s="14" t="str" cm="1">
        <f t="array" ref="E182">_FV(C182,"name")</f>
        <v>Cart Lease Expenses</v>
      </c>
      <c r="F182" s="19">
        <v>0</v>
      </c>
      <c r="G182" s="19">
        <v>0</v>
      </c>
      <c r="H182" s="19">
        <v>0</v>
      </c>
      <c r="I182" s="19">
        <f t="shared" si="20"/>
        <v>0</v>
      </c>
      <c r="L182" s="6">
        <f t="shared" si="21"/>
        <v>0</v>
      </c>
    </row>
    <row r="183" spans="3:12" ht="15.75" hidden="1" x14ac:dyDescent="0.3">
      <c r="C183" s="17" t="e" vm="203">
        <v>#VALUE!</v>
      </c>
      <c r="E183" s="14" t="str" cm="1">
        <f t="array" ref="E183">_FV(C183,"name")</f>
        <v>Data</v>
      </c>
      <c r="F183" s="19">
        <v>0</v>
      </c>
      <c r="G183" s="19">
        <v>0</v>
      </c>
      <c r="H183" s="19">
        <v>0</v>
      </c>
      <c r="I183" s="19">
        <f t="shared" si="20"/>
        <v>0</v>
      </c>
      <c r="L183" s="6">
        <f t="shared" si="21"/>
        <v>0</v>
      </c>
    </row>
    <row r="184" spans="3:12" ht="15.75" hidden="1" x14ac:dyDescent="0.3">
      <c r="C184" s="17" t="e" vm="204">
        <v>#VALUE!</v>
      </c>
      <c r="E184" s="14" t="str" cm="1">
        <f t="array" ref="E184">_FV(C184,"name")</f>
        <v>R&amp;M VEH. - CARTS PS</v>
      </c>
      <c r="F184" s="19">
        <v>0</v>
      </c>
      <c r="G184" s="19">
        <v>0</v>
      </c>
      <c r="H184" s="19">
        <v>0</v>
      </c>
      <c r="I184" s="19">
        <f t="shared" si="20"/>
        <v>0</v>
      </c>
      <c r="L184" s="6">
        <f t="shared" si="21"/>
        <v>0</v>
      </c>
    </row>
    <row r="185" spans="3:12" ht="15.75" x14ac:dyDescent="0.3">
      <c r="C185" s="17" t="e" vm="64">
        <v>#VALUE!</v>
      </c>
      <c r="E185" s="3" t="str" cm="1">
        <f t="array" ref="E185">_FV(C185,"name")</f>
        <v>PRO SHOP COST OF SALES</v>
      </c>
      <c r="F185" s="20">
        <v>15012</v>
      </c>
      <c r="G185" s="20">
        <v>10701.99</v>
      </c>
      <c r="H185" s="20">
        <v>7755.16</v>
      </c>
      <c r="I185" s="20">
        <f>SUM(F185:H185)</f>
        <v>33469.149999999994</v>
      </c>
      <c r="L185" s="1">
        <v>1</v>
      </c>
    </row>
    <row r="186" spans="3:12" ht="16.5" thickBot="1" x14ac:dyDescent="0.35">
      <c r="C186" s="17" t="e" vm="65">
        <v>#VALUE!</v>
      </c>
      <c r="E186" s="4" t="str" cm="1">
        <f t="array" ref="E186">_FV(C186,"name")</f>
        <v>PRO SHOP GROSS PROFIT</v>
      </c>
      <c r="F186" s="25">
        <v>-4661.8500000000004</v>
      </c>
      <c r="G186" s="25">
        <v>-3332.74</v>
      </c>
      <c r="H186" s="25">
        <v>-2655.98</v>
      </c>
      <c r="I186" s="25">
        <f>SUM(F186:H186)</f>
        <v>-10650.57</v>
      </c>
      <c r="L186" s="1">
        <v>1</v>
      </c>
    </row>
    <row r="187" spans="3:12" ht="16.5" thickBot="1" x14ac:dyDescent="0.35">
      <c r="E187" s="2" t="s">
        <v>22</v>
      </c>
      <c r="F187" s="13"/>
      <c r="G187" s="13"/>
      <c r="H187" s="13"/>
      <c r="I187" s="13"/>
      <c r="L187" s="1">
        <v>1</v>
      </c>
    </row>
    <row r="188" spans="3:12" ht="15.75" hidden="1" x14ac:dyDescent="0.3">
      <c r="C188" s="17" t="e" vm="205">
        <v>#VALUE!</v>
      </c>
      <c r="E188" s="14" t="str" cm="1">
        <f t="array" ref="E188">_FV(C188,"name")</f>
        <v>SALES BISTRO - CASH</v>
      </c>
      <c r="F188" s="19">
        <v>0</v>
      </c>
      <c r="G188" s="19">
        <v>0</v>
      </c>
      <c r="H188" s="19">
        <v>0</v>
      </c>
      <c r="I188" s="19">
        <f t="shared" ref="I188:I196" si="22">SUM(F188:H188)</f>
        <v>0</v>
      </c>
      <c r="L188" s="6">
        <f t="shared" ref="L188:L196" si="23">SUM(F188:K188)</f>
        <v>0</v>
      </c>
    </row>
    <row r="189" spans="3:12" ht="15.75" hidden="1" x14ac:dyDescent="0.3">
      <c r="C189" s="17" t="e" vm="206">
        <v>#VALUE!</v>
      </c>
      <c r="E189" s="14" t="str" cm="1">
        <f t="array" ref="E189">_FV(C189,"name")</f>
        <v>SALES CAFE CASH</v>
      </c>
      <c r="F189" s="19">
        <v>0</v>
      </c>
      <c r="G189" s="19">
        <v>0</v>
      </c>
      <c r="H189" s="19">
        <v>0</v>
      </c>
      <c r="I189" s="19">
        <f t="shared" si="22"/>
        <v>0</v>
      </c>
      <c r="L189" s="6">
        <f t="shared" si="23"/>
        <v>0</v>
      </c>
    </row>
    <row r="190" spans="3:12" ht="15.75" hidden="1" x14ac:dyDescent="0.3">
      <c r="C190" s="17" t="e" vm="207">
        <v>#VALUE!</v>
      </c>
      <c r="E190" s="14" t="str" cm="1">
        <f t="array" ref="E190">_FV(C190,"name")</f>
        <v>SALES BISTRO CREDIT  N</v>
      </c>
      <c r="F190" s="19">
        <v>0</v>
      </c>
      <c r="G190" s="19">
        <v>0</v>
      </c>
      <c r="H190" s="19">
        <v>0</v>
      </c>
      <c r="I190" s="19">
        <f t="shared" si="22"/>
        <v>0</v>
      </c>
      <c r="L190" s="6">
        <f t="shared" si="23"/>
        <v>0</v>
      </c>
    </row>
    <row r="191" spans="3:12" ht="15.75" hidden="1" x14ac:dyDescent="0.3">
      <c r="C191" s="17" t="e" vm="208">
        <v>#VALUE!</v>
      </c>
      <c r="E191" s="14" t="str" cm="1">
        <f t="array" ref="E191">_FV(C191,"name")</f>
        <v>SALES BISTRO - CREDIT</v>
      </c>
      <c r="F191" s="19">
        <v>0</v>
      </c>
      <c r="G191" s="19">
        <v>0</v>
      </c>
      <c r="H191" s="19">
        <v>0</v>
      </c>
      <c r="I191" s="19">
        <f t="shared" si="22"/>
        <v>0</v>
      </c>
      <c r="L191" s="6">
        <f t="shared" si="23"/>
        <v>0</v>
      </c>
    </row>
    <row r="192" spans="3:12" ht="15.75" hidden="1" x14ac:dyDescent="0.3">
      <c r="C192" s="17" t="e" vm="209">
        <v>#VALUE!</v>
      </c>
      <c r="E192" s="14" t="str" cm="1">
        <f t="array" ref="E192">_FV(C192,"name")</f>
        <v>SALES BISTRO BUS MEAL</v>
      </c>
      <c r="F192" s="19">
        <v>0</v>
      </c>
      <c r="G192" s="19">
        <v>0</v>
      </c>
      <c r="H192" s="19">
        <v>0</v>
      </c>
      <c r="I192" s="19">
        <f t="shared" si="22"/>
        <v>0</v>
      </c>
      <c r="L192" s="6">
        <f t="shared" si="23"/>
        <v>0</v>
      </c>
    </row>
    <row r="193" spans="3:12" ht="15.75" hidden="1" x14ac:dyDescent="0.3">
      <c r="C193" s="17" t="e" vm="210">
        <v>#VALUE!</v>
      </c>
      <c r="E193" s="14" t="str" cm="1">
        <f t="array" ref="E193">_FV(C193,"name")</f>
        <v>SALES SUBS. MEALS BIST RE</v>
      </c>
      <c r="F193" s="19">
        <v>0</v>
      </c>
      <c r="G193" s="19">
        <v>0</v>
      </c>
      <c r="H193" s="19">
        <v>0</v>
      </c>
      <c r="I193" s="19">
        <f t="shared" si="22"/>
        <v>0</v>
      </c>
      <c r="L193" s="6">
        <f t="shared" si="23"/>
        <v>0</v>
      </c>
    </row>
    <row r="194" spans="3:12" ht="15.75" hidden="1" x14ac:dyDescent="0.3">
      <c r="C194" s="17" t="e" vm="211">
        <v>#VALUE!</v>
      </c>
      <c r="E194" s="14" t="str" cm="1">
        <f t="array" ref="E194">_FV(C194,"name")</f>
        <v>SALES DIR. MEAL BISTRO RE</v>
      </c>
      <c r="F194" s="19">
        <v>0</v>
      </c>
      <c r="G194" s="19">
        <v>0</v>
      </c>
      <c r="H194" s="19">
        <v>0</v>
      </c>
      <c r="I194" s="19">
        <f t="shared" si="22"/>
        <v>0</v>
      </c>
      <c r="L194" s="6">
        <f t="shared" si="23"/>
        <v>0</v>
      </c>
    </row>
    <row r="195" spans="3:12" ht="15.75" hidden="1" x14ac:dyDescent="0.3">
      <c r="C195" s="17" t="e" vm="212">
        <v>#VALUE!</v>
      </c>
      <c r="E195" s="14" t="str" cm="1">
        <f t="array" ref="E195">_FV(C195,"name")</f>
        <v>SALES BISTRO LUNCH</v>
      </c>
      <c r="F195" s="19">
        <v>0</v>
      </c>
      <c r="G195" s="19">
        <v>0</v>
      </c>
      <c r="H195" s="19">
        <v>0</v>
      </c>
      <c r="I195" s="19">
        <f t="shared" si="22"/>
        <v>0</v>
      </c>
      <c r="L195" s="6">
        <f t="shared" si="23"/>
        <v>0</v>
      </c>
    </row>
    <row r="196" spans="3:12" ht="15.75" hidden="1" x14ac:dyDescent="0.3">
      <c r="C196" s="17" t="e" vm="213">
        <v>#VALUE!</v>
      </c>
      <c r="E196" s="14" t="str" cm="1">
        <f t="array" ref="E196">_FV(C196,"name")</f>
        <v>SALES STAFF MEALS BIST RE</v>
      </c>
      <c r="F196" s="19">
        <v>0</v>
      </c>
      <c r="G196" s="19">
        <v>0</v>
      </c>
      <c r="H196" s="19">
        <v>0</v>
      </c>
      <c r="I196" s="19">
        <f t="shared" si="22"/>
        <v>0</v>
      </c>
      <c r="L196" s="6">
        <f t="shared" si="23"/>
        <v>0</v>
      </c>
    </row>
    <row r="197" spans="3:12" ht="15.75" x14ac:dyDescent="0.3">
      <c r="C197" s="17" t="e" vm="66">
        <v>#VALUE!</v>
      </c>
      <c r="E197" s="3" t="str" cm="1">
        <f t="array" ref="E197">_FV(C197,"name")</f>
        <v>RESTAURANT INCOME</v>
      </c>
      <c r="F197" s="20">
        <v>0</v>
      </c>
      <c r="G197" s="20">
        <v>0</v>
      </c>
      <c r="H197" s="20">
        <v>0</v>
      </c>
      <c r="I197" s="20">
        <f>SUM(F197:H197)</f>
        <v>0</v>
      </c>
      <c r="L197" s="1">
        <v>1</v>
      </c>
    </row>
    <row r="198" spans="3:12" ht="16.5" thickBot="1" x14ac:dyDescent="0.35">
      <c r="E198" s="2" t="s">
        <v>23</v>
      </c>
      <c r="F198" s="13"/>
      <c r="G198" s="13"/>
      <c r="H198" s="13"/>
      <c r="I198" s="13"/>
      <c r="L198" s="1">
        <v>1</v>
      </c>
    </row>
    <row r="199" spans="3:12" ht="15.75" x14ac:dyDescent="0.3">
      <c r="C199" s="17" t="e" vm="214">
        <v>#VALUE!</v>
      </c>
      <c r="E199" s="14" t="str" cm="1">
        <f t="array" ref="E199">_FV(C199,"name")</f>
        <v>REPAIRS &amp; MAINT CATER (30258000)</v>
      </c>
      <c r="F199" s="19">
        <v>0</v>
      </c>
      <c r="G199" s="19">
        <v>572</v>
      </c>
      <c r="H199" s="19">
        <v>439</v>
      </c>
      <c r="I199" s="19">
        <f t="shared" ref="I199:I217" si="24">SUM(F199:H199)</f>
        <v>1011</v>
      </c>
      <c r="L199" s="6">
        <f t="shared" ref="L199:L217" si="25">SUM(F199:K199)</f>
        <v>2022</v>
      </c>
    </row>
    <row r="200" spans="3:12" ht="15.75" hidden="1" x14ac:dyDescent="0.3">
      <c r="C200" s="17" t="e" vm="215">
        <v>#VALUE!</v>
      </c>
      <c r="E200" s="14" t="str" cm="1">
        <f t="array" ref="E200">_FV(C200,"name")</f>
        <v>OPER SUPPLIES CATER (30246000)</v>
      </c>
      <c r="F200" s="19">
        <v>0</v>
      </c>
      <c r="G200" s="19">
        <v>0</v>
      </c>
      <c r="H200" s="19">
        <v>0</v>
      </c>
      <c r="I200" s="19">
        <f t="shared" si="24"/>
        <v>0</v>
      </c>
      <c r="L200" s="6">
        <f t="shared" si="25"/>
        <v>0</v>
      </c>
    </row>
    <row r="201" spans="3:12" ht="15.75" hidden="1" x14ac:dyDescent="0.3">
      <c r="C201" s="17" t="e" vm="216">
        <v>#VALUE!</v>
      </c>
      <c r="E201" s="14" t="str" cm="1">
        <f t="array" ref="E201">_FV(C201,"name")</f>
        <v>TRAIN &amp; APPRENT.  CAT</v>
      </c>
      <c r="F201" s="19">
        <v>0</v>
      </c>
      <c r="G201" s="19">
        <v>0</v>
      </c>
      <c r="H201" s="19">
        <v>0</v>
      </c>
      <c r="I201" s="19">
        <f t="shared" si="24"/>
        <v>0</v>
      </c>
      <c r="L201" s="6">
        <f t="shared" si="25"/>
        <v>0</v>
      </c>
    </row>
    <row r="202" spans="3:12" ht="15.75" hidden="1" x14ac:dyDescent="0.3">
      <c r="C202" s="17" t="e" vm="217">
        <v>#VALUE!</v>
      </c>
      <c r="E202" s="14" t="str" cm="1">
        <f t="array" ref="E202">_FV(C202,"name")</f>
        <v>FOOD SHOP</v>
      </c>
      <c r="F202" s="19">
        <v>0</v>
      </c>
      <c r="G202" s="19">
        <v>0</v>
      </c>
      <c r="H202" s="19">
        <v>0</v>
      </c>
      <c r="I202" s="19">
        <f t="shared" si="24"/>
        <v>0</v>
      </c>
      <c r="L202" s="6">
        <f t="shared" si="25"/>
        <v>0</v>
      </c>
    </row>
    <row r="203" spans="3:12" ht="15.75" hidden="1" x14ac:dyDescent="0.3">
      <c r="C203" s="17" t="e" vm="218">
        <v>#VALUE!</v>
      </c>
      <c r="E203" s="14" t="str" cm="1">
        <f t="array" ref="E203">_FV(C203,"name")</f>
        <v>SUPER. CATERING</v>
      </c>
      <c r="F203" s="19">
        <v>0</v>
      </c>
      <c r="G203" s="19">
        <v>0</v>
      </c>
      <c r="H203" s="19">
        <v>0</v>
      </c>
      <c r="I203" s="19">
        <f t="shared" si="24"/>
        <v>0</v>
      </c>
      <c r="L203" s="6">
        <f t="shared" si="25"/>
        <v>0</v>
      </c>
    </row>
    <row r="204" spans="3:12" ht="15.75" hidden="1" x14ac:dyDescent="0.3">
      <c r="C204" s="17" t="e" vm="219">
        <v>#VALUE!</v>
      </c>
      <c r="E204" s="14" t="str" cm="1">
        <f t="array" ref="E204">_FV(C204,"name")</f>
        <v>PROMOTIONS CATERING</v>
      </c>
      <c r="F204" s="19">
        <v>0</v>
      </c>
      <c r="G204" s="19">
        <v>0</v>
      </c>
      <c r="H204" s="19">
        <v>0</v>
      </c>
      <c r="I204" s="19">
        <f t="shared" si="24"/>
        <v>0</v>
      </c>
      <c r="L204" s="6">
        <f t="shared" si="25"/>
        <v>0</v>
      </c>
    </row>
    <row r="205" spans="3:12" ht="15.75" hidden="1" x14ac:dyDescent="0.3">
      <c r="C205" s="17" t="e" vm="220">
        <v>#VALUE!</v>
      </c>
      <c r="E205" s="14" t="str" cm="1">
        <f t="array" ref="E205">_FV(C205,"name")</f>
        <v>CLEANING LAUNDRY CATER RE</v>
      </c>
      <c r="F205" s="19">
        <v>0</v>
      </c>
      <c r="G205" s="19">
        <v>0</v>
      </c>
      <c r="H205" s="19">
        <v>0</v>
      </c>
      <c r="I205" s="19">
        <f t="shared" si="24"/>
        <v>0</v>
      </c>
      <c r="L205" s="6">
        <f t="shared" si="25"/>
        <v>0</v>
      </c>
    </row>
    <row r="206" spans="3:12" ht="15.75" hidden="1" x14ac:dyDescent="0.3">
      <c r="C206" s="17" t="e" vm="221">
        <v>#VALUE!</v>
      </c>
      <c r="E206" s="14" t="str" cm="1">
        <f t="array" ref="E206">_FV(C206,"name")</f>
        <v>CATERING STOCK TRSFER</v>
      </c>
      <c r="F206" s="19">
        <v>0</v>
      </c>
      <c r="G206" s="19">
        <v>0</v>
      </c>
      <c r="H206" s="19">
        <v>0</v>
      </c>
      <c r="I206" s="19">
        <f t="shared" si="24"/>
        <v>0</v>
      </c>
      <c r="L206" s="6">
        <f t="shared" si="25"/>
        <v>0</v>
      </c>
    </row>
    <row r="207" spans="3:12" ht="15.75" hidden="1" x14ac:dyDescent="0.3">
      <c r="C207" s="17" t="e" vm="222">
        <v>#VALUE!</v>
      </c>
      <c r="E207" s="14" t="str" cm="1">
        <f t="array" ref="E207">_FV(C207,"name")</f>
        <v>CATERING STOCK M.MENT</v>
      </c>
      <c r="F207" s="19">
        <v>0</v>
      </c>
      <c r="G207" s="19">
        <v>0</v>
      </c>
      <c r="H207" s="19">
        <v>0</v>
      </c>
      <c r="I207" s="19">
        <f t="shared" si="24"/>
        <v>0</v>
      </c>
      <c r="L207" s="6">
        <f t="shared" si="25"/>
        <v>0</v>
      </c>
    </row>
    <row r="208" spans="3:12" ht="15.75" hidden="1" x14ac:dyDescent="0.3">
      <c r="C208" s="17" t="e" vm="223">
        <v>#VALUE!</v>
      </c>
      <c r="E208" s="14" t="str" cm="1">
        <f t="array" ref="E208">_FV(C208,"name")</f>
        <v>WAGES CATERING</v>
      </c>
      <c r="F208" s="19">
        <v>0</v>
      </c>
      <c r="G208" s="19">
        <v>0</v>
      </c>
      <c r="H208" s="19">
        <v>0</v>
      </c>
      <c r="I208" s="19">
        <f t="shared" si="24"/>
        <v>0</v>
      </c>
      <c r="L208" s="6">
        <f t="shared" si="25"/>
        <v>0</v>
      </c>
    </row>
    <row r="209" spans="3:12" ht="15.75" hidden="1" x14ac:dyDescent="0.3">
      <c r="C209" s="17" t="e" vm="224">
        <v>#VALUE!</v>
      </c>
      <c r="E209" s="14" t="str" cm="1">
        <f t="array" ref="E209">_FV(C209,"name")</f>
        <v>HOLIDAY PAY CATERING</v>
      </c>
      <c r="F209" s="19">
        <v>0</v>
      </c>
      <c r="G209" s="19">
        <v>0</v>
      </c>
      <c r="H209" s="19">
        <v>0</v>
      </c>
      <c r="I209" s="19">
        <f t="shared" si="24"/>
        <v>0</v>
      </c>
      <c r="L209" s="6">
        <f t="shared" si="25"/>
        <v>0</v>
      </c>
    </row>
    <row r="210" spans="3:12" ht="15.75" hidden="1" x14ac:dyDescent="0.3">
      <c r="C210" s="17" t="e" vm="225">
        <v>#VALUE!</v>
      </c>
      <c r="E210" s="14" t="str" cm="1">
        <f t="array" ref="E210">_FV(C210,"name")</f>
        <v>SICK PAY CATERING</v>
      </c>
      <c r="F210" s="19">
        <v>0</v>
      </c>
      <c r="G210" s="19">
        <v>0</v>
      </c>
      <c r="H210" s="19">
        <v>0</v>
      </c>
      <c r="I210" s="19">
        <f t="shared" si="24"/>
        <v>0</v>
      </c>
      <c r="L210" s="6">
        <f t="shared" si="25"/>
        <v>0</v>
      </c>
    </row>
    <row r="211" spans="3:12" ht="15.75" hidden="1" x14ac:dyDescent="0.3">
      <c r="C211" s="17" t="e" vm="226">
        <v>#VALUE!</v>
      </c>
      <c r="E211" s="14" t="str" cm="1">
        <f t="array" ref="E211">_FV(C211,"name")</f>
        <v>STAFF EXP. CATERING</v>
      </c>
      <c r="F211" s="19">
        <v>0</v>
      </c>
      <c r="G211" s="19">
        <v>0</v>
      </c>
      <c r="H211" s="19">
        <v>0</v>
      </c>
      <c r="I211" s="19">
        <f t="shared" si="24"/>
        <v>0</v>
      </c>
      <c r="L211" s="6">
        <f t="shared" si="25"/>
        <v>0</v>
      </c>
    </row>
    <row r="212" spans="3:12" ht="15.75" hidden="1" x14ac:dyDescent="0.3">
      <c r="C212" s="17" t="e" vm="227">
        <v>#VALUE!</v>
      </c>
      <c r="E212" s="14" t="str" cm="1">
        <f t="array" ref="E212">_FV(C212,"name")</f>
        <v>STAFF TRAINING CATERING R</v>
      </c>
      <c r="F212" s="19">
        <v>0</v>
      </c>
      <c r="G212" s="19">
        <v>0</v>
      </c>
      <c r="H212" s="19">
        <v>0</v>
      </c>
      <c r="I212" s="19">
        <f t="shared" si="24"/>
        <v>0</v>
      </c>
      <c r="L212" s="6">
        <f t="shared" si="25"/>
        <v>0</v>
      </c>
    </row>
    <row r="213" spans="3:12" ht="15.75" hidden="1" x14ac:dyDescent="0.3">
      <c r="C213" s="17" t="e" vm="228">
        <v>#VALUE!</v>
      </c>
      <c r="E213" s="14" t="str" cm="1">
        <f t="array" ref="E213">_FV(C213,"name")</f>
        <v>PURCH CATERING - GST</v>
      </c>
      <c r="F213" s="19">
        <v>0</v>
      </c>
      <c r="G213" s="19">
        <v>0</v>
      </c>
      <c r="H213" s="19">
        <v>0</v>
      </c>
      <c r="I213" s="19">
        <f t="shared" si="24"/>
        <v>0</v>
      </c>
      <c r="L213" s="6">
        <f t="shared" si="25"/>
        <v>0</v>
      </c>
    </row>
    <row r="214" spans="3:12" ht="15.75" hidden="1" x14ac:dyDescent="0.3">
      <c r="C214" s="17" t="e" vm="229">
        <v>#VALUE!</v>
      </c>
      <c r="E214" s="14" t="str" cm="1">
        <f t="array" ref="E214">_FV(C214,"name")</f>
        <v>PURCH CATERING - NO GST R</v>
      </c>
      <c r="F214" s="19">
        <v>0</v>
      </c>
      <c r="G214" s="19">
        <v>0</v>
      </c>
      <c r="H214" s="19">
        <v>0</v>
      </c>
      <c r="I214" s="19">
        <f t="shared" si="24"/>
        <v>0</v>
      </c>
      <c r="L214" s="6">
        <f t="shared" si="25"/>
        <v>0</v>
      </c>
    </row>
    <row r="215" spans="3:12" ht="15.75" hidden="1" x14ac:dyDescent="0.3">
      <c r="C215" s="17" t="e" vm="230">
        <v>#VALUE!</v>
      </c>
      <c r="E215" s="14" t="str" cm="1">
        <f t="array" ref="E215">_FV(C215,"name")</f>
        <v>FREE FOOD - OTHER</v>
      </c>
      <c r="F215" s="19">
        <v>0</v>
      </c>
      <c r="G215" s="19">
        <v>0</v>
      </c>
      <c r="H215" s="19">
        <v>0</v>
      </c>
      <c r="I215" s="19">
        <f t="shared" si="24"/>
        <v>0</v>
      </c>
      <c r="L215" s="6">
        <f t="shared" si="25"/>
        <v>0</v>
      </c>
    </row>
    <row r="216" spans="3:12" ht="15.75" hidden="1" x14ac:dyDescent="0.3">
      <c r="C216" s="17" t="e" vm="231">
        <v>#VALUE!</v>
      </c>
      <c r="E216" s="14" t="str" cm="1">
        <f t="array" ref="E216">_FV(C216,"name")</f>
        <v>REPAIRS &amp; MAINT CATER (3025800a)</v>
      </c>
      <c r="F216" s="19">
        <v>0</v>
      </c>
      <c r="G216" s="19">
        <v>0</v>
      </c>
      <c r="H216" s="19">
        <v>0</v>
      </c>
      <c r="I216" s="19">
        <f t="shared" si="24"/>
        <v>0</v>
      </c>
      <c r="L216" s="6">
        <f t="shared" si="25"/>
        <v>0</v>
      </c>
    </row>
    <row r="217" spans="3:12" ht="15.75" hidden="1" x14ac:dyDescent="0.3">
      <c r="C217" s="17" t="e" vm="232">
        <v>#VALUE!</v>
      </c>
      <c r="E217" s="14" t="str" cm="1">
        <f t="array" ref="E217">_FV(C217,"name")</f>
        <v>OPER SUPPLIES CATER (3024600a)</v>
      </c>
      <c r="F217" s="19">
        <v>0</v>
      </c>
      <c r="G217" s="19">
        <v>0</v>
      </c>
      <c r="H217" s="19">
        <v>0</v>
      </c>
      <c r="I217" s="19">
        <f t="shared" si="24"/>
        <v>0</v>
      </c>
      <c r="L217" s="6">
        <f t="shared" si="25"/>
        <v>0</v>
      </c>
    </row>
    <row r="218" spans="3:12" ht="15.75" x14ac:dyDescent="0.3">
      <c r="C218" s="17" t="e" vm="67">
        <v>#VALUE!</v>
      </c>
      <c r="E218" s="3" t="str" cm="1">
        <f t="array" ref="E218">_FV(C218,"name")</f>
        <v>RESTAURANT EXPENSES</v>
      </c>
      <c r="F218" s="20">
        <v>0</v>
      </c>
      <c r="G218" s="20">
        <v>572</v>
      </c>
      <c r="H218" s="20">
        <v>439</v>
      </c>
      <c r="I218" s="20">
        <f>SUM(F218:H218)</f>
        <v>1011</v>
      </c>
      <c r="L218" s="1">
        <v>1</v>
      </c>
    </row>
    <row r="219" spans="3:12" ht="16.5" thickBot="1" x14ac:dyDescent="0.35">
      <c r="C219" s="17" t="e" vm="68">
        <v>#VALUE!</v>
      </c>
      <c r="E219" s="4" t="str" cm="1">
        <f t="array" ref="E219">_FV(C219,"name")</f>
        <v>RESTAURANT GROSS PROFIT</v>
      </c>
      <c r="F219" s="25">
        <v>0</v>
      </c>
      <c r="G219" s="25">
        <v>-572</v>
      </c>
      <c r="H219" s="25">
        <v>-439</v>
      </c>
      <c r="I219" s="25">
        <f>SUM(F219:H219)</f>
        <v>-1011</v>
      </c>
      <c r="L219" s="1">
        <v>1</v>
      </c>
    </row>
    <row r="220" spans="3:12" ht="16.5" thickBot="1" x14ac:dyDescent="0.35">
      <c r="E220" s="2" t="s">
        <v>24</v>
      </c>
      <c r="F220" s="13"/>
      <c r="G220" s="13"/>
      <c r="H220" s="13"/>
      <c r="I220" s="13"/>
      <c r="L220" s="1">
        <v>1</v>
      </c>
    </row>
    <row r="221" spans="3:12" ht="15.75" x14ac:dyDescent="0.3">
      <c r="C221" s="17" t="e" vm="233">
        <v>#VALUE!</v>
      </c>
      <c r="E221" s="14" t="str" cm="1">
        <f t="array" ref="E221">_FV(C221,"name")</f>
        <v>SUNDRY INCOME</v>
      </c>
      <c r="F221" s="19">
        <v>6624.13</v>
      </c>
      <c r="G221" s="19">
        <v>6778.1</v>
      </c>
      <c r="H221" s="19">
        <v>3096.39</v>
      </c>
      <c r="I221" s="19">
        <f t="shared" ref="I221:I244" si="26">SUM(F221:H221)</f>
        <v>16498.62</v>
      </c>
      <c r="L221" s="6">
        <f t="shared" ref="L221:L244" si="27">SUM(F221:K221)</f>
        <v>32997.24</v>
      </c>
    </row>
    <row r="222" spans="3:12" ht="15.75" x14ac:dyDescent="0.3">
      <c r="C222" s="17" t="e" vm="234">
        <v>#VALUE!</v>
      </c>
      <c r="E222" s="14" t="str" cm="1">
        <f t="array" ref="E222">_FV(C222,"name")</f>
        <v>Rent. Inc. - Cater.</v>
      </c>
      <c r="F222" s="19">
        <v>18631.28</v>
      </c>
      <c r="G222" s="19">
        <v>6071.82</v>
      </c>
      <c r="H222" s="19">
        <v>6318.34</v>
      </c>
      <c r="I222" s="19">
        <f t="shared" si="26"/>
        <v>31021.439999999999</v>
      </c>
      <c r="L222" s="6">
        <f t="shared" si="27"/>
        <v>62042.879999999997</v>
      </c>
    </row>
    <row r="223" spans="3:12" ht="15.75" x14ac:dyDescent="0.3">
      <c r="C223" s="17" t="e" vm="235">
        <v>#VALUE!</v>
      </c>
      <c r="E223" s="14" t="str" cm="1">
        <f t="array" ref="E223">_FV(C223,"name")</f>
        <v>REVENUE Sundry Other</v>
      </c>
      <c r="F223" s="19">
        <v>3205.36</v>
      </c>
      <c r="G223" s="19">
        <v>3528</v>
      </c>
      <c r="H223" s="19">
        <v>3331.36</v>
      </c>
      <c r="I223" s="19">
        <f t="shared" si="26"/>
        <v>10064.720000000001</v>
      </c>
      <c r="L223" s="6">
        <f t="shared" si="27"/>
        <v>20129.440000000002</v>
      </c>
    </row>
    <row r="224" spans="3:12" ht="15.75" x14ac:dyDescent="0.3">
      <c r="C224" s="17" t="e" vm="236">
        <v>#VALUE!</v>
      </c>
      <c r="E224" s="14" t="str" cm="1">
        <f t="array" ref="E224">_FV(C224,"name")</f>
        <v>MEMBERSHIP ADMIN</v>
      </c>
      <c r="F224" s="19">
        <v>3540.4</v>
      </c>
      <c r="G224" s="19">
        <v>3540.4</v>
      </c>
      <c r="H224" s="19">
        <v>3540.4</v>
      </c>
      <c r="I224" s="19">
        <f t="shared" si="26"/>
        <v>10621.2</v>
      </c>
      <c r="L224" s="6">
        <f t="shared" si="27"/>
        <v>21242.400000000001</v>
      </c>
    </row>
    <row r="225" spans="3:12" ht="15.75" hidden="1" x14ac:dyDescent="0.3">
      <c r="C225" s="17" t="e" vm="237">
        <v>#VALUE!</v>
      </c>
      <c r="E225" s="14" t="str" cm="1">
        <f t="array" ref="E225">_FV(C225,"name")</f>
        <v>Profit on Sale of Assets</v>
      </c>
      <c r="F225" s="19">
        <v>0</v>
      </c>
      <c r="G225" s="19">
        <v>0</v>
      </c>
      <c r="H225" s="19">
        <v>0</v>
      </c>
      <c r="I225" s="19">
        <f t="shared" si="26"/>
        <v>0</v>
      </c>
      <c r="L225" s="6">
        <f t="shared" si="27"/>
        <v>0</v>
      </c>
    </row>
    <row r="226" spans="3:12" ht="15.75" hidden="1" x14ac:dyDescent="0.3">
      <c r="C226" s="17" t="e" vm="238">
        <v>#VALUE!</v>
      </c>
      <c r="E226" s="14" t="str" cm="1">
        <f t="array" ref="E226">_FV(C226,"name")</f>
        <v>TOUR INCOME</v>
      </c>
      <c r="F226" s="19">
        <v>0</v>
      </c>
      <c r="G226" s="19">
        <v>0</v>
      </c>
      <c r="H226" s="19">
        <v>0</v>
      </c>
      <c r="I226" s="19">
        <f t="shared" si="26"/>
        <v>0</v>
      </c>
      <c r="L226" s="6">
        <f t="shared" si="27"/>
        <v>0</v>
      </c>
    </row>
    <row r="227" spans="3:12" ht="15.75" x14ac:dyDescent="0.3">
      <c r="C227" s="17" t="e" vm="239">
        <v>#VALUE!</v>
      </c>
      <c r="E227" s="14" t="str" cm="1">
        <f t="array" ref="E227">_FV(C227,"name")</f>
        <v>SALES PROMO-BADGE DRAW CA</v>
      </c>
      <c r="F227" s="19">
        <v>3700</v>
      </c>
      <c r="G227" s="19">
        <v>0</v>
      </c>
      <c r="H227" s="19">
        <v>0</v>
      </c>
      <c r="I227" s="19">
        <f t="shared" si="26"/>
        <v>3700</v>
      </c>
      <c r="L227" s="6">
        <f t="shared" si="27"/>
        <v>7400</v>
      </c>
    </row>
    <row r="228" spans="3:12" ht="15.75" x14ac:dyDescent="0.3">
      <c r="C228" s="17" t="e" vm="240">
        <v>#VALUE!</v>
      </c>
      <c r="E228" s="14" t="str" cm="1">
        <f t="array" ref="E228">_FV(C228,"name")</f>
        <v>SALES D.ROOM FUNCTION</v>
      </c>
      <c r="F228" s="19">
        <v>0</v>
      </c>
      <c r="G228" s="19">
        <v>54.55</v>
      </c>
      <c r="H228" s="19">
        <v>0</v>
      </c>
      <c r="I228" s="19">
        <f t="shared" si="26"/>
        <v>54.55</v>
      </c>
      <c r="L228" s="6">
        <f t="shared" si="27"/>
        <v>109.1</v>
      </c>
    </row>
    <row r="229" spans="3:12" ht="15.75" x14ac:dyDescent="0.3">
      <c r="C229" s="17" t="e" vm="241">
        <v>#VALUE!</v>
      </c>
      <c r="E229" s="14" t="str" cm="1">
        <f t="array" ref="E229">_FV(C229,"name")</f>
        <v>INTEREST RECEIVED    EDEN</v>
      </c>
      <c r="F229" s="19">
        <v>279.72000000000003</v>
      </c>
      <c r="G229" s="19">
        <v>316.13</v>
      </c>
      <c r="H229" s="19">
        <v>244.69</v>
      </c>
      <c r="I229" s="19">
        <f t="shared" si="26"/>
        <v>840.54</v>
      </c>
      <c r="L229" s="6">
        <f t="shared" si="27"/>
        <v>1681.08</v>
      </c>
    </row>
    <row r="230" spans="3:12" ht="15.75" x14ac:dyDescent="0.3">
      <c r="C230" s="17" t="e" vm="242">
        <v>#VALUE!</v>
      </c>
      <c r="E230" s="14" t="str" cm="1">
        <f t="array" ref="E230">_FV(C230,"name")</f>
        <v>SALES ENTERTAIN OTHER</v>
      </c>
      <c r="F230" s="19">
        <v>209.09</v>
      </c>
      <c r="G230" s="19">
        <v>63.64</v>
      </c>
      <c r="H230" s="19">
        <v>113.64</v>
      </c>
      <c r="I230" s="19">
        <f t="shared" si="26"/>
        <v>386.37</v>
      </c>
      <c r="L230" s="6">
        <f t="shared" si="27"/>
        <v>772.74</v>
      </c>
    </row>
    <row r="231" spans="3:12" ht="15.75" hidden="1" x14ac:dyDescent="0.3">
      <c r="C231" s="17" t="e" vm="243">
        <v>#VALUE!</v>
      </c>
      <c r="E231" s="14" t="str" cm="1">
        <f t="array" ref="E231">_FV(C231,"name")</f>
        <v>SALES BAND EIPTS</v>
      </c>
      <c r="F231" s="19">
        <v>0</v>
      </c>
      <c r="G231" s="19">
        <v>0</v>
      </c>
      <c r="H231" s="19">
        <v>0</v>
      </c>
      <c r="I231" s="19">
        <f t="shared" si="26"/>
        <v>0</v>
      </c>
      <c r="L231" s="6">
        <f t="shared" si="27"/>
        <v>0</v>
      </c>
    </row>
    <row r="232" spans="3:12" ht="15.75" hidden="1" x14ac:dyDescent="0.3">
      <c r="C232" s="17" t="e" vm="244">
        <v>#VALUE!</v>
      </c>
      <c r="E232" s="14" t="str" cm="1">
        <f t="array" ref="E232">_FV(C232,"name")</f>
        <v>Kangaroo Tours</v>
      </c>
      <c r="F232" s="19">
        <v>0</v>
      </c>
      <c r="G232" s="19">
        <v>0</v>
      </c>
      <c r="H232" s="19">
        <v>0</v>
      </c>
      <c r="I232" s="19">
        <f t="shared" si="26"/>
        <v>0</v>
      </c>
      <c r="L232" s="6">
        <f t="shared" si="27"/>
        <v>0</v>
      </c>
    </row>
    <row r="233" spans="3:12" ht="15.75" x14ac:dyDescent="0.3">
      <c r="C233" s="17" t="e" vm="245">
        <v>#VALUE!</v>
      </c>
      <c r="E233" s="14" t="str" cm="1">
        <f t="array" ref="E233">_FV(C233,"name")</f>
        <v>Other Income Donations</v>
      </c>
      <c r="F233" s="19">
        <v>1516.1</v>
      </c>
      <c r="G233" s="19">
        <v>0</v>
      </c>
      <c r="H233" s="19">
        <v>0</v>
      </c>
      <c r="I233" s="19">
        <f t="shared" si="26"/>
        <v>1516.1</v>
      </c>
      <c r="L233" s="6">
        <f t="shared" si="27"/>
        <v>3032.2</v>
      </c>
    </row>
    <row r="234" spans="3:12" ht="15.75" hidden="1" x14ac:dyDescent="0.3">
      <c r="C234" s="17" t="e" vm="246">
        <v>#VALUE!</v>
      </c>
      <c r="E234" s="14" t="str" cm="1">
        <f t="array" ref="E234">_FV(C234,"name")</f>
        <v>BUSINESS DEVELOPMENT INCO</v>
      </c>
      <c r="F234" s="19">
        <v>0</v>
      </c>
      <c r="G234" s="19">
        <v>0</v>
      </c>
      <c r="H234" s="19">
        <v>0</v>
      </c>
      <c r="I234" s="19">
        <f t="shared" si="26"/>
        <v>0</v>
      </c>
      <c r="L234" s="6">
        <f t="shared" si="27"/>
        <v>0</v>
      </c>
    </row>
    <row r="235" spans="3:12" ht="15.75" hidden="1" x14ac:dyDescent="0.3">
      <c r="C235" s="17" t="e" vm="247">
        <v>#VALUE!</v>
      </c>
      <c r="E235" s="14" t="str" cm="1">
        <f t="array" ref="E235">_FV(C235,"name")</f>
        <v>SUNDRY INCOME No GST</v>
      </c>
      <c r="F235" s="19">
        <v>0</v>
      </c>
      <c r="G235" s="19">
        <v>0</v>
      </c>
      <c r="H235" s="19">
        <v>0</v>
      </c>
      <c r="I235" s="19">
        <f t="shared" si="26"/>
        <v>0</v>
      </c>
      <c r="L235" s="6">
        <f t="shared" si="27"/>
        <v>0</v>
      </c>
    </row>
    <row r="236" spans="3:12" ht="15.75" hidden="1" x14ac:dyDescent="0.3">
      <c r="C236" s="17" t="e" vm="248">
        <v>#VALUE!</v>
      </c>
      <c r="E236" s="14" t="str" cm="1">
        <f t="array" ref="E236">_FV(C236,"name")</f>
        <v>COMM  POOL TABLE  EDEN</v>
      </c>
      <c r="F236" s="19">
        <v>0</v>
      </c>
      <c r="G236" s="19">
        <v>0</v>
      </c>
      <c r="H236" s="19">
        <v>0</v>
      </c>
      <c r="I236" s="19">
        <f t="shared" si="26"/>
        <v>0</v>
      </c>
      <c r="L236" s="6">
        <f t="shared" si="27"/>
        <v>0</v>
      </c>
    </row>
    <row r="237" spans="3:12" ht="15.75" hidden="1" x14ac:dyDescent="0.3">
      <c r="C237" s="17" t="e" vm="249">
        <v>#VALUE!</v>
      </c>
      <c r="E237" s="14" t="str" cm="1">
        <f t="array" ref="E237">_FV(C237,"name")</f>
        <v>COMM  US DOLLARS  EDEN</v>
      </c>
      <c r="F237" s="19">
        <v>0</v>
      </c>
      <c r="G237" s="19">
        <v>0</v>
      </c>
      <c r="H237" s="19">
        <v>0</v>
      </c>
      <c r="I237" s="19">
        <f t="shared" si="26"/>
        <v>0</v>
      </c>
      <c r="L237" s="6">
        <f t="shared" si="27"/>
        <v>0</v>
      </c>
    </row>
    <row r="238" spans="3:12" ht="15.75" hidden="1" x14ac:dyDescent="0.3">
      <c r="C238" s="17" t="e" vm="250">
        <v>#VALUE!</v>
      </c>
      <c r="E238" s="14" t="str" cm="1">
        <f t="array" ref="E238">_FV(C238,"name")</f>
        <v>COMMISSION EIVED  EDEN</v>
      </c>
      <c r="F238" s="19">
        <v>0</v>
      </c>
      <c r="G238" s="19">
        <v>0</v>
      </c>
      <c r="H238" s="19">
        <v>0</v>
      </c>
      <c r="I238" s="19">
        <f t="shared" si="26"/>
        <v>0</v>
      </c>
      <c r="L238" s="6">
        <f t="shared" si="27"/>
        <v>0</v>
      </c>
    </row>
    <row r="239" spans="3:12" ht="15.75" hidden="1" x14ac:dyDescent="0.3">
      <c r="C239" s="17" t="e" vm="251">
        <v>#VALUE!</v>
      </c>
      <c r="E239" s="14" t="str" cm="1">
        <f t="array" ref="E239">_FV(C239,"name")</f>
        <v>GOVERNMENT SUBSIDY (50043100)</v>
      </c>
      <c r="F239" s="19">
        <v>0</v>
      </c>
      <c r="G239" s="19">
        <v>0</v>
      </c>
      <c r="H239" s="19">
        <v>0</v>
      </c>
      <c r="I239" s="19">
        <f t="shared" si="26"/>
        <v>0</v>
      </c>
      <c r="L239" s="6">
        <f t="shared" si="27"/>
        <v>0</v>
      </c>
    </row>
    <row r="240" spans="3:12" ht="15.75" hidden="1" x14ac:dyDescent="0.3">
      <c r="C240" s="17" t="e" vm="252">
        <v>#VALUE!</v>
      </c>
      <c r="E240" s="14" t="str" cm="1">
        <f t="array" ref="E240">_FV(C240,"name")</f>
        <v>GOVERNMENT SUBSIDY (50043105)</v>
      </c>
      <c r="F240" s="19">
        <v>0</v>
      </c>
      <c r="G240" s="19">
        <v>0</v>
      </c>
      <c r="H240" s="19">
        <v>0</v>
      </c>
      <c r="I240" s="19">
        <f t="shared" si="26"/>
        <v>0</v>
      </c>
      <c r="L240" s="6">
        <f t="shared" si="27"/>
        <v>0</v>
      </c>
    </row>
    <row r="241" spans="3:12" ht="15.75" hidden="1" x14ac:dyDescent="0.3">
      <c r="C241" s="17" t="e" vm="253">
        <v>#VALUE!</v>
      </c>
      <c r="E241" s="14" t="str" cm="1">
        <f t="array" ref="E241">_FV(C241,"name")</f>
        <v>Room Hire &amp; Rents - C-C</v>
      </c>
      <c r="F241" s="19">
        <v>0</v>
      </c>
      <c r="G241" s="19">
        <v>0</v>
      </c>
      <c r="H241" s="19">
        <v>0</v>
      </c>
      <c r="I241" s="19">
        <f t="shared" si="26"/>
        <v>0</v>
      </c>
      <c r="L241" s="6">
        <f t="shared" si="27"/>
        <v>0</v>
      </c>
    </row>
    <row r="242" spans="3:12" ht="15.75" hidden="1" x14ac:dyDescent="0.3">
      <c r="C242" s="17" t="e" vm="254">
        <v>#VALUE!</v>
      </c>
      <c r="E242" s="14" t="str" cm="1">
        <f t="array" ref="E242">_FV(C242,"name")</f>
        <v>Room Hire -  Club</v>
      </c>
      <c r="F242" s="19">
        <v>0</v>
      </c>
      <c r="G242" s="19">
        <v>0</v>
      </c>
      <c r="H242" s="19">
        <v>0</v>
      </c>
      <c r="I242" s="19">
        <f t="shared" si="26"/>
        <v>0</v>
      </c>
      <c r="L242" s="6">
        <f t="shared" si="27"/>
        <v>0</v>
      </c>
    </row>
    <row r="243" spans="3:12" ht="15.75" x14ac:dyDescent="0.3">
      <c r="C243" s="17" t="e" vm="255">
        <v>#VALUE!</v>
      </c>
      <c r="E243" s="14" t="str" cm="1">
        <f t="array" ref="E243">_FV(C243,"name")</f>
        <v>GROSS VALU OF SALE ASSETS</v>
      </c>
      <c r="F243" s="19">
        <v>0</v>
      </c>
      <c r="G243" s="19">
        <v>0</v>
      </c>
      <c r="H243" s="19">
        <v>-7905.66</v>
      </c>
      <c r="I243" s="19">
        <f t="shared" si="26"/>
        <v>-7905.66</v>
      </c>
      <c r="L243" s="6">
        <f t="shared" si="27"/>
        <v>-15811.32</v>
      </c>
    </row>
    <row r="244" spans="3:12" ht="15.75" hidden="1" x14ac:dyDescent="0.3">
      <c r="C244" s="17" t="e" vm="256">
        <v>#VALUE!</v>
      </c>
      <c r="E244" s="14" t="str" cm="1">
        <f t="array" ref="E244">_FV(C244,"name")</f>
        <v>Commission Functions</v>
      </c>
      <c r="F244" s="19">
        <v>0</v>
      </c>
      <c r="G244" s="19">
        <v>0</v>
      </c>
      <c r="H244" s="19">
        <v>0</v>
      </c>
      <c r="I244" s="19">
        <f t="shared" si="26"/>
        <v>0</v>
      </c>
      <c r="L244" s="6">
        <f t="shared" si="27"/>
        <v>0</v>
      </c>
    </row>
    <row r="245" spans="3:12" ht="15.75" x14ac:dyDescent="0.3">
      <c r="C245" s="17" t="e" vm="69">
        <v>#VALUE!</v>
      </c>
      <c r="E245" s="3" t="str" cm="1">
        <f t="array" ref="E245">_FV(C245,"name")</f>
        <v>OTHER REVENUE</v>
      </c>
      <c r="F245" s="20">
        <v>37706.080000000002</v>
      </c>
      <c r="G245" s="20">
        <v>20352.64</v>
      </c>
      <c r="H245" s="20">
        <v>8739.16</v>
      </c>
      <c r="I245" s="20">
        <f>SUM(F245:H245)</f>
        <v>66797.88</v>
      </c>
      <c r="L245" s="1">
        <v>1</v>
      </c>
    </row>
    <row r="246" spans="3:12" ht="15.75" x14ac:dyDescent="0.3">
      <c r="I246" s="19"/>
      <c r="L246" s="1">
        <v>1</v>
      </c>
    </row>
    <row r="247" spans="3:12" ht="16.5" thickBot="1" x14ac:dyDescent="0.35">
      <c r="C247" s="17" t="e" vm="36">
        <v>#VALUE!</v>
      </c>
      <c r="E247" s="2" t="s">
        <v>25</v>
      </c>
      <c r="F247" s="13"/>
      <c r="G247" s="13"/>
      <c r="H247" s="13"/>
      <c r="I247" s="13"/>
      <c r="L247" s="1">
        <v>1</v>
      </c>
    </row>
    <row r="248" spans="3:12" ht="15.75" x14ac:dyDescent="0.3">
      <c r="C248" s="17" t="e" vm="257">
        <v>#VALUE!</v>
      </c>
      <c r="E248" s="14" t="str" cm="1">
        <f t="array" ref="E248">_FV(C248,"name")</f>
        <v>ACCOUNTING FEES     ADMIN</v>
      </c>
      <c r="F248" s="19">
        <v>4017.51</v>
      </c>
      <c r="G248" s="19">
        <v>3981.37</v>
      </c>
      <c r="H248" s="19">
        <v>4520.57</v>
      </c>
      <c r="I248" s="19">
        <f t="shared" ref="I248:I311" si="28">SUM(F248:H248)</f>
        <v>12519.45</v>
      </c>
      <c r="L248" s="6">
        <f t="shared" ref="L248:L279" si="29">SUM(F248:K248)</f>
        <v>25038.9</v>
      </c>
    </row>
    <row r="249" spans="3:12" ht="15.75" x14ac:dyDescent="0.3">
      <c r="C249" s="17" t="e" vm="258">
        <v>#VALUE!</v>
      </c>
      <c r="E249" s="14" t="str" cm="1">
        <f t="array" ref="E249">_FV(C249,"name")</f>
        <v>AUDITORS REM. AUDIT ADMIN</v>
      </c>
      <c r="F249" s="19">
        <v>2333.33</v>
      </c>
      <c r="G249" s="19">
        <v>2333.33</v>
      </c>
      <c r="H249" s="19">
        <v>2333.33</v>
      </c>
      <c r="I249" s="19">
        <f t="shared" si="28"/>
        <v>6999.99</v>
      </c>
      <c r="L249" s="6">
        <f t="shared" si="29"/>
        <v>13999.98</v>
      </c>
    </row>
    <row r="250" spans="3:12" ht="15.75" hidden="1" x14ac:dyDescent="0.3">
      <c r="C250" s="17" t="e" vm="259">
        <v>#VALUE!</v>
      </c>
      <c r="E250" s="14" t="str" cm="1">
        <f t="array" ref="E250">_FV(C250,"name")</f>
        <v>AUDITORS REM. OTHER ADMIN</v>
      </c>
      <c r="F250" s="19">
        <v>0</v>
      </c>
      <c r="G250" s="19">
        <v>0</v>
      </c>
      <c r="H250" s="19">
        <v>0</v>
      </c>
      <c r="I250" s="19">
        <f t="shared" si="28"/>
        <v>0</v>
      </c>
      <c r="L250" s="6">
        <f t="shared" si="29"/>
        <v>0</v>
      </c>
    </row>
    <row r="251" spans="3:12" ht="15.75" x14ac:dyDescent="0.3">
      <c r="C251" s="17" t="e" vm="260">
        <v>#VALUE!</v>
      </c>
      <c r="E251" s="26" t="str" cm="1">
        <f t="array" ref="E251">_FV(C251,"name")</f>
        <v>AUDIT AND ACCOUNTING</v>
      </c>
      <c r="F251" s="27">
        <v>6350.84</v>
      </c>
      <c r="G251" s="27">
        <v>6314.7</v>
      </c>
      <c r="H251" s="27">
        <v>6853.9</v>
      </c>
      <c r="I251" s="27">
        <f>SUM(F251:H251)</f>
        <v>19519.440000000002</v>
      </c>
      <c r="L251" s="6">
        <f t="shared" si="29"/>
        <v>39038.880000000005</v>
      </c>
    </row>
    <row r="252" spans="3:12" ht="15.75" x14ac:dyDescent="0.3">
      <c r="C252" s="17" t="e" vm="261">
        <v>#VALUE!</v>
      </c>
      <c r="E252" s="14" t="str" cm="1">
        <f t="array" ref="E252">_FV(C252,"name")</f>
        <v>PRIZES</v>
      </c>
      <c r="F252" s="19">
        <v>3363.64</v>
      </c>
      <c r="G252" s="19">
        <v>3363.64</v>
      </c>
      <c r="H252" s="19">
        <v>4400</v>
      </c>
      <c r="I252" s="19">
        <f t="shared" si="28"/>
        <v>11127.279999999999</v>
      </c>
      <c r="L252" s="6">
        <f t="shared" si="29"/>
        <v>22254.559999999998</v>
      </c>
    </row>
    <row r="253" spans="3:12" ht="15.75" x14ac:dyDescent="0.3">
      <c r="C253" s="17" t="e" vm="262">
        <v>#VALUE!</v>
      </c>
      <c r="E253" s="14" t="str" cm="1">
        <f t="array" ref="E253">_FV(C253,"name")</f>
        <v>PROMOTION COSTS</v>
      </c>
      <c r="F253" s="19">
        <v>4520.3500000000004</v>
      </c>
      <c r="G253" s="19">
        <v>6397.26</v>
      </c>
      <c r="H253" s="19">
        <v>3065.78</v>
      </c>
      <c r="I253" s="19">
        <f t="shared" si="28"/>
        <v>13983.390000000001</v>
      </c>
      <c r="L253" s="6">
        <f t="shared" si="29"/>
        <v>27966.780000000002</v>
      </c>
    </row>
    <row r="254" spans="3:12" ht="15.75" x14ac:dyDescent="0.3">
      <c r="C254" s="17" t="e" vm="263">
        <v>#VALUE!</v>
      </c>
      <c r="E254" s="14" t="str" cm="1">
        <f t="array" ref="E254">_FV(C254,"name")</f>
        <v>ADVERTISING</v>
      </c>
      <c r="F254" s="19">
        <v>1325</v>
      </c>
      <c r="G254" s="19">
        <v>2586.5</v>
      </c>
      <c r="H254" s="19">
        <v>2300</v>
      </c>
      <c r="I254" s="19">
        <f t="shared" si="28"/>
        <v>6211.5</v>
      </c>
      <c r="L254" s="6">
        <f t="shared" si="29"/>
        <v>12423</v>
      </c>
    </row>
    <row r="255" spans="3:12" ht="15.75" x14ac:dyDescent="0.3">
      <c r="C255" s="17" t="e" vm="264">
        <v>#VALUE!</v>
      </c>
      <c r="E255" s="14" t="str" cm="1">
        <f t="array" ref="E255">_FV(C255,"name")</f>
        <v>GIFT VOUCHERS</v>
      </c>
      <c r="F255" s="19">
        <v>0</v>
      </c>
      <c r="G255" s="19">
        <v>954.54</v>
      </c>
      <c r="H255" s="19">
        <v>90.91</v>
      </c>
      <c r="I255" s="19">
        <f t="shared" si="28"/>
        <v>1045.45</v>
      </c>
      <c r="L255" s="6">
        <f t="shared" si="29"/>
        <v>2090.9</v>
      </c>
    </row>
    <row r="256" spans="3:12" ht="15.75" hidden="1" x14ac:dyDescent="0.3">
      <c r="C256" s="17" t="e" vm="265">
        <v>#VALUE!</v>
      </c>
      <c r="E256" s="14" t="str" cm="1">
        <f t="array" ref="E256">_FV(C256,"name")</f>
        <v>ADVERTISING GEN. ADMIN</v>
      </c>
      <c r="F256" s="19">
        <v>0</v>
      </c>
      <c r="G256" s="19">
        <v>0</v>
      </c>
      <c r="H256" s="19">
        <v>0</v>
      </c>
      <c r="I256" s="19">
        <f t="shared" si="28"/>
        <v>0</v>
      </c>
      <c r="L256" s="6">
        <f t="shared" si="29"/>
        <v>0</v>
      </c>
    </row>
    <row r="257" spans="3:12" ht="15.75" hidden="1" x14ac:dyDescent="0.3">
      <c r="C257" s="17" t="e" vm="266">
        <v>#VALUE!</v>
      </c>
      <c r="E257" s="14" t="str" cm="1">
        <f t="array" ref="E257">_FV(C257,"name")</f>
        <v>SALES PROMO - GAMES ADMIN</v>
      </c>
      <c r="F257" s="19">
        <v>0</v>
      </c>
      <c r="G257" s="19">
        <v>0</v>
      </c>
      <c r="H257" s="19">
        <v>0</v>
      </c>
      <c r="I257" s="19">
        <f t="shared" si="28"/>
        <v>0</v>
      </c>
      <c r="L257" s="6">
        <f t="shared" si="29"/>
        <v>0</v>
      </c>
    </row>
    <row r="258" spans="3:12" ht="15.75" hidden="1" x14ac:dyDescent="0.3">
      <c r="C258" s="17" t="e" vm="267">
        <v>#VALUE!</v>
      </c>
      <c r="E258" s="14" t="str" cm="1">
        <f t="array" ref="E258">_FV(C258,"name")</f>
        <v>SALES PROMOTION   ADMIN</v>
      </c>
      <c r="F258" s="19">
        <v>0</v>
      </c>
      <c r="G258" s="19">
        <v>0</v>
      </c>
      <c r="H258" s="19">
        <v>0</v>
      </c>
      <c r="I258" s="19">
        <f t="shared" si="28"/>
        <v>0</v>
      </c>
      <c r="L258" s="6">
        <f t="shared" si="29"/>
        <v>0</v>
      </c>
    </row>
    <row r="259" spans="3:12" ht="15.75" hidden="1" x14ac:dyDescent="0.3">
      <c r="C259" s="17" t="e" vm="268">
        <v>#VALUE!</v>
      </c>
      <c r="E259" s="14" t="str" cm="1">
        <f t="array" ref="E259">_FV(C259,"name")</f>
        <v>PROMOTION COSTS  NO GS</v>
      </c>
      <c r="F259" s="19">
        <v>0</v>
      </c>
      <c r="G259" s="19">
        <v>0</v>
      </c>
      <c r="H259" s="19">
        <v>0</v>
      </c>
      <c r="I259" s="19">
        <f t="shared" si="28"/>
        <v>0</v>
      </c>
      <c r="L259" s="6">
        <f t="shared" si="29"/>
        <v>0</v>
      </c>
    </row>
    <row r="260" spans="3:12" ht="15.75" hidden="1" x14ac:dyDescent="0.3">
      <c r="C260" s="17" t="e" vm="269">
        <v>#VALUE!</v>
      </c>
      <c r="E260" s="14" t="str" cm="1">
        <f t="array" ref="E260">_FV(C260,"name")</f>
        <v>ADVERTISING  NO GST</v>
      </c>
      <c r="F260" s="19">
        <v>0</v>
      </c>
      <c r="G260" s="19">
        <v>0</v>
      </c>
      <c r="H260" s="19">
        <v>0</v>
      </c>
      <c r="I260" s="19">
        <f t="shared" si="28"/>
        <v>0</v>
      </c>
      <c r="L260" s="6">
        <f t="shared" si="29"/>
        <v>0</v>
      </c>
    </row>
    <row r="261" spans="3:12" ht="15.75" hidden="1" x14ac:dyDescent="0.3">
      <c r="C261" s="17" t="e" vm="270">
        <v>#VALUE!</v>
      </c>
      <c r="E261" s="14" t="str" cm="1">
        <f t="array" ref="E261">_FV(C261,"name")</f>
        <v>PROMOTIONS BOTTLE SHOP</v>
      </c>
      <c r="F261" s="19">
        <v>0</v>
      </c>
      <c r="G261" s="19">
        <v>0</v>
      </c>
      <c r="H261" s="19">
        <v>0</v>
      </c>
      <c r="I261" s="19">
        <f t="shared" si="28"/>
        <v>0</v>
      </c>
      <c r="L261" s="6">
        <f t="shared" si="29"/>
        <v>0</v>
      </c>
    </row>
    <row r="262" spans="3:12" ht="15.75" x14ac:dyDescent="0.3">
      <c r="C262" s="17" t="e" vm="271">
        <v>#VALUE!</v>
      </c>
      <c r="E262" s="26" t="str" cm="1">
        <f t="array" ref="E262">_FV(C262,"name")</f>
        <v>ADVERTISING &amp; PROMOTIONS</v>
      </c>
      <c r="F262" s="27">
        <v>9208.99</v>
      </c>
      <c r="G262" s="27">
        <v>13301.94</v>
      </c>
      <c r="H262" s="27">
        <v>9856.69</v>
      </c>
      <c r="I262" s="27">
        <f t="shared" si="28"/>
        <v>32367.620000000003</v>
      </c>
      <c r="L262" s="6">
        <f t="shared" si="29"/>
        <v>64735.240000000005</v>
      </c>
    </row>
    <row r="263" spans="3:12" ht="15.75" hidden="1" x14ac:dyDescent="0.3">
      <c r="C263" s="17" t="e" vm="272">
        <v>#VALUE!</v>
      </c>
      <c r="E263" s="14" t="str" cm="1">
        <f t="array" ref="E263">_FV(C263,"name")</f>
        <v>TRAVEL &amp; ENTERTAIN</v>
      </c>
      <c r="F263" s="19">
        <v>0</v>
      </c>
      <c r="G263" s="19">
        <v>0</v>
      </c>
      <c r="H263" s="19">
        <v>0</v>
      </c>
      <c r="I263" s="19">
        <f t="shared" si="28"/>
        <v>0</v>
      </c>
      <c r="L263" s="6">
        <f t="shared" si="29"/>
        <v>0</v>
      </c>
    </row>
    <row r="264" spans="3:12" ht="15.75" hidden="1" x14ac:dyDescent="0.3">
      <c r="C264" s="17" t="e" vm="273">
        <v>#VALUE!</v>
      </c>
      <c r="E264" s="14" t="str" cm="1">
        <f t="array" ref="E264">_FV(C264,"name")</f>
        <v>EXP. ENTERTAINERS NO GST</v>
      </c>
      <c r="F264" s="19">
        <v>0</v>
      </c>
      <c r="G264" s="19">
        <v>0</v>
      </c>
      <c r="H264" s="19">
        <v>0</v>
      </c>
      <c r="I264" s="19">
        <f t="shared" si="28"/>
        <v>0</v>
      </c>
      <c r="L264" s="6">
        <f t="shared" si="29"/>
        <v>0</v>
      </c>
    </row>
    <row r="265" spans="3:12" ht="15.75" hidden="1" x14ac:dyDescent="0.3">
      <c r="C265" s="17" t="e" vm="274">
        <v>#VALUE!</v>
      </c>
      <c r="E265" s="26" t="str" cm="1">
        <f t="array" ref="E265">_FV(C265,"name")</f>
        <v>ENTERTAINMENT</v>
      </c>
      <c r="F265" s="27">
        <v>0</v>
      </c>
      <c r="G265" s="27">
        <v>0</v>
      </c>
      <c r="H265" s="27">
        <v>0</v>
      </c>
      <c r="I265" s="27">
        <f t="shared" si="28"/>
        <v>0</v>
      </c>
      <c r="L265" s="6">
        <f t="shared" si="29"/>
        <v>0</v>
      </c>
    </row>
    <row r="266" spans="3:12" ht="15.75" x14ac:dyDescent="0.3">
      <c r="C266" s="17" t="e" vm="275">
        <v>#VALUE!</v>
      </c>
      <c r="E266" s="14" t="str" cm="1">
        <f t="array" ref="E266">_FV(C266,"name")</f>
        <v>WAGES REATION CLUB</v>
      </c>
      <c r="F266" s="19">
        <v>73293.58</v>
      </c>
      <c r="G266" s="19">
        <v>54017.37</v>
      </c>
      <c r="H266" s="19">
        <v>61983.53</v>
      </c>
      <c r="I266" s="19">
        <f t="shared" si="28"/>
        <v>189294.48</v>
      </c>
      <c r="L266" s="6">
        <f t="shared" si="29"/>
        <v>378588.96</v>
      </c>
    </row>
    <row r="267" spans="3:12" ht="15.75" x14ac:dyDescent="0.3">
      <c r="C267" s="17" t="e" vm="276">
        <v>#VALUE!</v>
      </c>
      <c r="E267" s="14" t="str" cm="1">
        <f t="array" ref="E267">_FV(C267,"name")</f>
        <v>HOLIDAY PAY</v>
      </c>
      <c r="F267" s="19">
        <v>4627.8599999999997</v>
      </c>
      <c r="G267" s="19">
        <v>2858.05</v>
      </c>
      <c r="H267" s="19">
        <v>2733.95</v>
      </c>
      <c r="I267" s="19">
        <f t="shared" si="28"/>
        <v>10219.86</v>
      </c>
      <c r="L267" s="6">
        <f t="shared" si="29"/>
        <v>20439.72</v>
      </c>
    </row>
    <row r="268" spans="3:12" ht="15.75" x14ac:dyDescent="0.3">
      <c r="C268" s="17" t="e" vm="277">
        <v>#VALUE!</v>
      </c>
      <c r="E268" s="14" t="str" cm="1">
        <f t="array" ref="E268">_FV(C268,"name")</f>
        <v>PAYROLL TAX</v>
      </c>
      <c r="F268" s="19">
        <v>4000</v>
      </c>
      <c r="G268" s="19">
        <v>5500</v>
      </c>
      <c r="H268" s="19">
        <v>1950</v>
      </c>
      <c r="I268" s="19">
        <f t="shared" si="28"/>
        <v>11450</v>
      </c>
      <c r="L268" s="6">
        <f t="shared" si="29"/>
        <v>22900</v>
      </c>
    </row>
    <row r="269" spans="3:12" ht="15.75" hidden="1" x14ac:dyDescent="0.3">
      <c r="C269" s="17" t="e" vm="278">
        <v>#VALUE!</v>
      </c>
      <c r="E269" s="14" t="str" cm="1">
        <f t="array" ref="E269">_FV(C269,"name")</f>
        <v>SUPERANNUATION      ADMIN</v>
      </c>
      <c r="F269" s="19">
        <v>0</v>
      </c>
      <c r="G269" s="19">
        <v>0</v>
      </c>
      <c r="H269" s="19">
        <v>0</v>
      </c>
      <c r="I269" s="19">
        <f t="shared" si="28"/>
        <v>0</v>
      </c>
      <c r="L269" s="6">
        <f t="shared" si="29"/>
        <v>0</v>
      </c>
    </row>
    <row r="270" spans="3:12" ht="15.75" hidden="1" x14ac:dyDescent="0.3">
      <c r="C270" s="17" t="e" vm="279">
        <v>#VALUE!</v>
      </c>
      <c r="E270" s="14" t="str" cm="1">
        <f t="array" ref="E270">_FV(C270,"name")</f>
        <v>STAFF MEALS  NO GST</v>
      </c>
      <c r="F270" s="19">
        <v>0</v>
      </c>
      <c r="G270" s="19">
        <v>0</v>
      </c>
      <c r="H270" s="19">
        <v>0</v>
      </c>
      <c r="I270" s="19">
        <f t="shared" si="28"/>
        <v>0</v>
      </c>
      <c r="L270" s="6">
        <f t="shared" si="29"/>
        <v>0</v>
      </c>
    </row>
    <row r="271" spans="3:12" ht="15.75" hidden="1" x14ac:dyDescent="0.3">
      <c r="C271" s="17" t="e" vm="280">
        <v>#VALUE!</v>
      </c>
      <c r="E271" s="14" t="str" cm="1">
        <f t="array" ref="E271">_FV(C271,"name")</f>
        <v>STAFF EXPENSES  NO GST</v>
      </c>
      <c r="F271" s="19">
        <v>0</v>
      </c>
      <c r="G271" s="19">
        <v>0</v>
      </c>
      <c r="H271" s="19">
        <v>0</v>
      </c>
      <c r="I271" s="19">
        <f t="shared" si="28"/>
        <v>0</v>
      </c>
      <c r="L271" s="6">
        <f t="shared" si="29"/>
        <v>0</v>
      </c>
    </row>
    <row r="272" spans="3:12" ht="15.75" hidden="1" x14ac:dyDescent="0.3">
      <c r="C272" s="17" t="e" vm="281">
        <v>#VALUE!</v>
      </c>
      <c r="E272" s="14" t="str" cm="1">
        <f t="array" ref="E272">_FV(C272,"name")</f>
        <v>STAFF DRINKS (43108003)</v>
      </c>
      <c r="F272" s="19">
        <v>0</v>
      </c>
      <c r="G272" s="19">
        <v>0</v>
      </c>
      <c r="H272" s="19">
        <v>0</v>
      </c>
      <c r="I272" s="19">
        <f t="shared" si="28"/>
        <v>0</v>
      </c>
      <c r="L272" s="6">
        <f t="shared" si="29"/>
        <v>0</v>
      </c>
    </row>
    <row r="273" spans="3:12" ht="15.75" hidden="1" x14ac:dyDescent="0.3">
      <c r="C273" s="17" t="e" vm="282">
        <v>#VALUE!</v>
      </c>
      <c r="E273" s="14" t="str" cm="1">
        <f t="array" ref="E273">_FV(C273,"name")</f>
        <v>GREENS CONTR. GST</v>
      </c>
      <c r="F273" s="19">
        <v>0</v>
      </c>
      <c r="G273" s="19">
        <v>0</v>
      </c>
      <c r="H273" s="19">
        <v>0</v>
      </c>
      <c r="I273" s="19">
        <f t="shared" si="28"/>
        <v>0</v>
      </c>
      <c r="L273" s="6">
        <f t="shared" si="29"/>
        <v>0</v>
      </c>
    </row>
    <row r="274" spans="3:12" ht="15.75" hidden="1" x14ac:dyDescent="0.3">
      <c r="C274" s="17" t="e" vm="283">
        <v>#VALUE!</v>
      </c>
      <c r="E274" s="14" t="str" cm="1">
        <f t="array" ref="E274">_FV(C274,"name")</f>
        <v>SICK PAY</v>
      </c>
      <c r="F274" s="19">
        <v>0</v>
      </c>
      <c r="G274" s="19">
        <v>0</v>
      </c>
      <c r="H274" s="19">
        <v>0</v>
      </c>
      <c r="I274" s="19">
        <f t="shared" si="28"/>
        <v>0</v>
      </c>
      <c r="L274" s="6">
        <f t="shared" si="29"/>
        <v>0</v>
      </c>
    </row>
    <row r="275" spans="3:12" ht="15.75" hidden="1" x14ac:dyDescent="0.3">
      <c r="C275" s="17" t="e" vm="284">
        <v>#VALUE!</v>
      </c>
      <c r="E275" s="14" t="str" cm="1">
        <f t="array" ref="E275">_FV(C275,"name")</f>
        <v>WAGES  CLB O/T PEN</v>
      </c>
      <c r="F275" s="19">
        <v>0</v>
      </c>
      <c r="G275" s="19">
        <v>0</v>
      </c>
      <c r="H275" s="19">
        <v>0</v>
      </c>
      <c r="I275" s="19">
        <f t="shared" si="28"/>
        <v>0</v>
      </c>
      <c r="L275" s="6">
        <f t="shared" si="29"/>
        <v>0</v>
      </c>
    </row>
    <row r="276" spans="3:12" ht="15.75" hidden="1" x14ac:dyDescent="0.3">
      <c r="C276" s="17" t="e" vm="285">
        <v>#VALUE!</v>
      </c>
      <c r="E276" s="14" t="str" cm="1">
        <f t="array" ref="E276">_FV(C276,"name")</f>
        <v>CONTRACT WAGES</v>
      </c>
      <c r="F276" s="19">
        <v>0</v>
      </c>
      <c r="G276" s="19">
        <v>0</v>
      </c>
      <c r="H276" s="19">
        <v>0</v>
      </c>
      <c r="I276" s="19">
        <f t="shared" si="28"/>
        <v>0</v>
      </c>
      <c r="L276" s="6">
        <f t="shared" si="29"/>
        <v>0</v>
      </c>
    </row>
    <row r="277" spans="3:12" ht="15.75" hidden="1" x14ac:dyDescent="0.3">
      <c r="C277" s="17" t="e" vm="286">
        <v>#VALUE!</v>
      </c>
      <c r="E277" s="14" t="str" cm="1">
        <f t="array" ref="E277">_FV(C277,"name")</f>
        <v>PAY &amp; EMPLOY TAXES  ADMIN</v>
      </c>
      <c r="F277" s="19">
        <v>0</v>
      </c>
      <c r="G277" s="19">
        <v>0</v>
      </c>
      <c r="H277" s="19">
        <v>0</v>
      </c>
      <c r="I277" s="19">
        <f t="shared" si="28"/>
        <v>0</v>
      </c>
      <c r="L277" s="6">
        <f t="shared" si="29"/>
        <v>0</v>
      </c>
    </row>
    <row r="278" spans="3:12" ht="15.75" hidden="1" x14ac:dyDescent="0.3">
      <c r="C278" s="17" t="e" vm="287">
        <v>#VALUE!</v>
      </c>
      <c r="E278" s="14" t="str" cm="1">
        <f t="array" ref="E278">_FV(C278,"name")</f>
        <v>SICK PAY            ADMIN</v>
      </c>
      <c r="F278" s="19">
        <v>0</v>
      </c>
      <c r="G278" s="19">
        <v>0</v>
      </c>
      <c r="H278" s="19">
        <v>0</v>
      </c>
      <c r="I278" s="19">
        <f t="shared" si="28"/>
        <v>0</v>
      </c>
      <c r="L278" s="6">
        <f t="shared" si="29"/>
        <v>0</v>
      </c>
    </row>
    <row r="279" spans="3:12" ht="15.75" hidden="1" x14ac:dyDescent="0.3">
      <c r="C279" s="17" t="e" vm="288">
        <v>#VALUE!</v>
      </c>
      <c r="E279" s="14" t="str" cm="1">
        <f t="array" ref="E279">_FV(C279,"name")</f>
        <v>HOLIDAY PAY         ADMIN</v>
      </c>
      <c r="F279" s="19">
        <v>0</v>
      </c>
      <c r="G279" s="19">
        <v>0</v>
      </c>
      <c r="H279" s="19">
        <v>0</v>
      </c>
      <c r="I279" s="19">
        <f t="shared" si="28"/>
        <v>0</v>
      </c>
      <c r="L279" s="6">
        <f t="shared" si="29"/>
        <v>0</v>
      </c>
    </row>
    <row r="280" spans="3:12" ht="15.75" hidden="1" x14ac:dyDescent="0.3">
      <c r="C280" s="17" t="e" vm="289">
        <v>#VALUE!</v>
      </c>
      <c r="E280" s="14" t="str" cm="1">
        <f t="array" ref="E280">_FV(C280,"name")</f>
        <v>WAGES               ADMIN</v>
      </c>
      <c r="F280" s="19">
        <v>0</v>
      </c>
      <c r="G280" s="19">
        <v>0</v>
      </c>
      <c r="H280" s="19">
        <v>0</v>
      </c>
      <c r="I280" s="19">
        <f t="shared" si="28"/>
        <v>0</v>
      </c>
      <c r="L280" s="6">
        <f t="shared" ref="L280:L311" si="30">SUM(F280:K280)</f>
        <v>0</v>
      </c>
    </row>
    <row r="281" spans="3:12" ht="15.75" hidden="1" x14ac:dyDescent="0.3">
      <c r="C281" s="17" t="e" vm="290">
        <v>#VALUE!</v>
      </c>
      <c r="E281" s="14" t="str" cm="1">
        <f t="array" ref="E281">_FV(C281,"name")</f>
        <v>WAGES O/T PENALTY   ADMIN</v>
      </c>
      <c r="F281" s="19">
        <v>0</v>
      </c>
      <c r="G281" s="19">
        <v>0</v>
      </c>
      <c r="H281" s="19">
        <v>0</v>
      </c>
      <c r="I281" s="19">
        <f t="shared" si="28"/>
        <v>0</v>
      </c>
      <c r="L281" s="6">
        <f t="shared" si="30"/>
        <v>0</v>
      </c>
    </row>
    <row r="282" spans="3:12" ht="15.75" hidden="1" x14ac:dyDescent="0.3">
      <c r="C282" s="17" t="e" vm="291">
        <v>#VALUE!</v>
      </c>
      <c r="E282" s="14" t="str" cm="1">
        <f t="array" ref="E282">_FV(C282,"name")</f>
        <v>PAYROLL TAX        GREENS</v>
      </c>
      <c r="F282" s="19">
        <v>0</v>
      </c>
      <c r="G282" s="19">
        <v>0</v>
      </c>
      <c r="H282" s="19">
        <v>0</v>
      </c>
      <c r="I282" s="19">
        <f t="shared" si="28"/>
        <v>0</v>
      </c>
      <c r="L282" s="6">
        <f t="shared" si="30"/>
        <v>0</v>
      </c>
    </row>
    <row r="283" spans="3:12" ht="15.75" hidden="1" x14ac:dyDescent="0.3">
      <c r="C283" s="17" t="e" vm="292">
        <v>#VALUE!</v>
      </c>
      <c r="E283" s="14" t="str" cm="1">
        <f t="array" ref="E283">_FV(C283,"name")</f>
        <v>PAYROLL TAX PS GREENS</v>
      </c>
      <c r="F283" s="19">
        <v>0</v>
      </c>
      <c r="G283" s="19">
        <v>0</v>
      </c>
      <c r="H283" s="19">
        <v>0</v>
      </c>
      <c r="I283" s="19">
        <f t="shared" si="28"/>
        <v>0</v>
      </c>
      <c r="L283" s="6">
        <f t="shared" si="30"/>
        <v>0</v>
      </c>
    </row>
    <row r="284" spans="3:12" ht="15.75" hidden="1" x14ac:dyDescent="0.3">
      <c r="C284" s="17" t="e" vm="293">
        <v>#VALUE!</v>
      </c>
      <c r="E284" s="14" t="str" cm="1">
        <f t="array" ref="E284">_FV(C284,"name")</f>
        <v>PAYROLL TAX CATERING</v>
      </c>
      <c r="F284" s="19">
        <v>0</v>
      </c>
      <c r="G284" s="19">
        <v>0</v>
      </c>
      <c r="H284" s="19">
        <v>0</v>
      </c>
      <c r="I284" s="19">
        <f t="shared" si="28"/>
        <v>0</v>
      </c>
      <c r="L284" s="6">
        <f t="shared" si="30"/>
        <v>0</v>
      </c>
    </row>
    <row r="285" spans="3:12" ht="15.75" hidden="1" x14ac:dyDescent="0.3">
      <c r="C285" s="17" t="e" vm="294">
        <v>#VALUE!</v>
      </c>
      <c r="E285" s="14" t="str" cm="1">
        <f t="array" ref="E285">_FV(C285,"name")</f>
        <v>PAYROLL TAX P.MACH</v>
      </c>
      <c r="F285" s="19">
        <v>0</v>
      </c>
      <c r="G285" s="19">
        <v>0</v>
      </c>
      <c r="H285" s="19">
        <v>0</v>
      </c>
      <c r="I285" s="19">
        <f t="shared" si="28"/>
        <v>0</v>
      </c>
      <c r="L285" s="6">
        <f t="shared" si="30"/>
        <v>0</v>
      </c>
    </row>
    <row r="286" spans="3:12" ht="15.75" hidden="1" x14ac:dyDescent="0.3">
      <c r="C286" s="17" t="e" vm="295">
        <v>#VALUE!</v>
      </c>
      <c r="E286" s="14" t="str" cm="1">
        <f t="array" ref="E286">_FV(C286,"name")</f>
        <v>PAYROLL TAX       TAB</v>
      </c>
      <c r="F286" s="19">
        <v>0</v>
      </c>
      <c r="G286" s="19">
        <v>0</v>
      </c>
      <c r="H286" s="19">
        <v>0</v>
      </c>
      <c r="I286" s="19">
        <f t="shared" si="28"/>
        <v>0</v>
      </c>
      <c r="L286" s="6">
        <f t="shared" si="30"/>
        <v>0</v>
      </c>
    </row>
    <row r="287" spans="3:12" ht="15.75" hidden="1" x14ac:dyDescent="0.3">
      <c r="C287" s="17" t="e" vm="296">
        <v>#VALUE!</v>
      </c>
      <c r="E287" s="14" t="str" cm="1">
        <f t="array" ref="E287">_FV(C287,"name")</f>
        <v>PAYROLL TAX BAR</v>
      </c>
      <c r="F287" s="19">
        <v>0</v>
      </c>
      <c r="G287" s="19">
        <v>0</v>
      </c>
      <c r="H287" s="19">
        <v>0</v>
      </c>
      <c r="I287" s="19">
        <f t="shared" si="28"/>
        <v>0</v>
      </c>
      <c r="L287" s="6">
        <f t="shared" si="30"/>
        <v>0</v>
      </c>
    </row>
    <row r="288" spans="3:12" ht="15.75" hidden="1" x14ac:dyDescent="0.3">
      <c r="C288" s="17" t="e" vm="297">
        <v>#VALUE!</v>
      </c>
      <c r="E288" s="14" t="str" cm="1">
        <f t="array" ref="E288">_FV(C288,"name")</f>
        <v>PAYROLL TAX KENO</v>
      </c>
      <c r="F288" s="19">
        <v>0</v>
      </c>
      <c r="G288" s="19">
        <v>0</v>
      </c>
      <c r="H288" s="19">
        <v>0</v>
      </c>
      <c r="I288" s="19">
        <f t="shared" si="28"/>
        <v>0</v>
      </c>
      <c r="L288" s="6">
        <f t="shared" si="30"/>
        <v>0</v>
      </c>
    </row>
    <row r="289" spans="3:12" ht="15.75" hidden="1" x14ac:dyDescent="0.3">
      <c r="C289" s="17" t="e" vm="298">
        <v>#VALUE!</v>
      </c>
      <c r="E289" s="26" t="str" cm="1">
        <f t="array" ref="E289">_FV(C289,"name")</f>
        <v>PAYROLL TAX</v>
      </c>
      <c r="F289" s="27">
        <v>0</v>
      </c>
      <c r="G289" s="27">
        <v>0</v>
      </c>
      <c r="H289" s="27">
        <v>0</v>
      </c>
      <c r="I289" s="27">
        <f t="shared" si="28"/>
        <v>0</v>
      </c>
      <c r="L289" s="6">
        <f t="shared" si="30"/>
        <v>0</v>
      </c>
    </row>
    <row r="290" spans="3:12" ht="15.75" x14ac:dyDescent="0.3">
      <c r="C290" s="17" t="e" vm="299">
        <v>#VALUE!</v>
      </c>
      <c r="E290" s="26" t="str" cm="1">
        <f t="array" ref="E290">_FV(C290,"name")</f>
        <v>PAYROLL COSTS ADMIN</v>
      </c>
      <c r="F290" s="27">
        <v>81921.440000000002</v>
      </c>
      <c r="G290" s="27">
        <v>62375.42</v>
      </c>
      <c r="H290" s="27">
        <v>66667.48</v>
      </c>
      <c r="I290" s="27">
        <f t="shared" si="28"/>
        <v>210964.33999999997</v>
      </c>
      <c r="L290" s="6">
        <f t="shared" si="30"/>
        <v>421928.67999999993</v>
      </c>
    </row>
    <row r="291" spans="3:12" ht="15.75" x14ac:dyDescent="0.3">
      <c r="C291" s="17" t="e" vm="300">
        <v>#VALUE!</v>
      </c>
      <c r="E291" s="14" t="str" cm="1">
        <f t="array" ref="E291">_FV(C291,"name")</f>
        <v>SUPERANNUATION</v>
      </c>
      <c r="F291" s="19">
        <v>9727.5499999999993</v>
      </c>
      <c r="G291" s="19">
        <v>6943.39</v>
      </c>
      <c r="H291" s="19">
        <v>9478.7800000000007</v>
      </c>
      <c r="I291" s="19">
        <f t="shared" si="28"/>
        <v>26149.72</v>
      </c>
      <c r="L291" s="6">
        <f t="shared" si="30"/>
        <v>52299.44</v>
      </c>
    </row>
    <row r="292" spans="3:12" ht="15.75" x14ac:dyDescent="0.3">
      <c r="C292" s="17" t="e" vm="301">
        <v>#VALUE!</v>
      </c>
      <c r="E292" s="14" t="str" cm="1">
        <f t="array" ref="E292">_FV(C292,"name")</f>
        <v>STAFF MEALS SUPER.</v>
      </c>
      <c r="F292" s="19">
        <v>1075.42</v>
      </c>
      <c r="G292" s="19">
        <v>889.6</v>
      </c>
      <c r="H292" s="19">
        <v>1013.7</v>
      </c>
      <c r="I292" s="19">
        <f t="shared" si="28"/>
        <v>2978.7200000000003</v>
      </c>
      <c r="L292" s="6">
        <f t="shared" si="30"/>
        <v>5957.4400000000005</v>
      </c>
    </row>
    <row r="293" spans="3:12" ht="15.75" x14ac:dyDescent="0.3">
      <c r="C293" s="17" t="e" vm="302">
        <v>#VALUE!</v>
      </c>
      <c r="E293" s="14" t="str" cm="1">
        <f t="array" ref="E293">_FV(C293,"name")</f>
        <v>STAFF EXPENSES</v>
      </c>
      <c r="F293" s="19">
        <v>9.15</v>
      </c>
      <c r="G293" s="19">
        <v>53.6</v>
      </c>
      <c r="H293" s="19">
        <v>0</v>
      </c>
      <c r="I293" s="19">
        <f t="shared" si="28"/>
        <v>62.75</v>
      </c>
      <c r="L293" s="6">
        <f t="shared" si="30"/>
        <v>125.5</v>
      </c>
    </row>
    <row r="294" spans="3:12" ht="15.75" x14ac:dyDescent="0.3">
      <c r="C294" s="17" t="e" vm="303">
        <v>#VALUE!</v>
      </c>
      <c r="E294" s="14" t="str" cm="1">
        <f t="array" ref="E294">_FV(C294,"name")</f>
        <v>LONG S L - CURRENT  ADMIN</v>
      </c>
      <c r="F294" s="19">
        <v>-3331.91</v>
      </c>
      <c r="G294" s="19">
        <v>829.27</v>
      </c>
      <c r="H294" s="19">
        <v>978.91</v>
      </c>
      <c r="I294" s="19">
        <f t="shared" si="28"/>
        <v>-1523.73</v>
      </c>
      <c r="L294" s="6">
        <f t="shared" si="30"/>
        <v>-3047.46</v>
      </c>
    </row>
    <row r="295" spans="3:12" ht="15.75" x14ac:dyDescent="0.3">
      <c r="C295" s="17" t="e" vm="304">
        <v>#VALUE!</v>
      </c>
      <c r="E295" s="14" t="str" cm="1">
        <f t="array" ref="E295">_FV(C295,"name")</f>
        <v>STAFF MEALS ADMIN MGT</v>
      </c>
      <c r="F295" s="19">
        <v>344.85</v>
      </c>
      <c r="G295" s="19">
        <v>388.97</v>
      </c>
      <c r="H295" s="19">
        <v>210.25</v>
      </c>
      <c r="I295" s="19">
        <f t="shared" si="28"/>
        <v>944.07</v>
      </c>
      <c r="L295" s="6">
        <f t="shared" si="30"/>
        <v>1888.14</v>
      </c>
    </row>
    <row r="296" spans="3:12" ht="15.75" hidden="1" x14ac:dyDescent="0.3">
      <c r="C296" s="17" t="e" vm="305">
        <v>#VALUE!</v>
      </c>
      <c r="E296" s="14" t="str" cm="1">
        <f t="array" ref="E296">_FV(C296,"name")</f>
        <v>STAFF TRAINING ADMIN</v>
      </c>
      <c r="F296" s="19">
        <v>0</v>
      </c>
      <c r="G296" s="19">
        <v>0</v>
      </c>
      <c r="H296" s="19">
        <v>0</v>
      </c>
      <c r="I296" s="19">
        <f t="shared" si="28"/>
        <v>0</v>
      </c>
      <c r="L296" s="6">
        <f t="shared" si="30"/>
        <v>0</v>
      </c>
    </row>
    <row r="297" spans="3:12" ht="15.75" hidden="1" x14ac:dyDescent="0.3">
      <c r="C297" s="17" t="e" vm="306">
        <v>#VALUE!</v>
      </c>
      <c r="E297" s="14" t="str" cm="1">
        <f t="array" ref="E297">_FV(C297,"name")</f>
        <v>STAFF TRAINING GEN.</v>
      </c>
      <c r="F297" s="19">
        <v>0</v>
      </c>
      <c r="G297" s="19">
        <v>0</v>
      </c>
      <c r="H297" s="19">
        <v>0</v>
      </c>
      <c r="I297" s="19">
        <f t="shared" si="28"/>
        <v>0</v>
      </c>
      <c r="L297" s="6">
        <f t="shared" si="30"/>
        <v>0</v>
      </c>
    </row>
    <row r="298" spans="3:12" ht="15.75" x14ac:dyDescent="0.3">
      <c r="C298" s="17" t="e" vm="307">
        <v>#VALUE!</v>
      </c>
      <c r="E298" s="14" t="str" cm="1">
        <f t="array" ref="E298">_FV(C298,"name")</f>
        <v>STAFF EXPENSES ADMIN</v>
      </c>
      <c r="F298" s="19">
        <v>0</v>
      </c>
      <c r="G298" s="19">
        <v>337.18</v>
      </c>
      <c r="H298" s="19">
        <v>68.540000000000006</v>
      </c>
      <c r="I298" s="19">
        <f t="shared" si="28"/>
        <v>405.72</v>
      </c>
      <c r="L298" s="6">
        <f t="shared" si="30"/>
        <v>811.44</v>
      </c>
    </row>
    <row r="299" spans="3:12" ht="15.75" hidden="1" x14ac:dyDescent="0.3">
      <c r="C299" s="17" t="e" vm="308">
        <v>#VALUE!</v>
      </c>
      <c r="E299" s="14" t="str" cm="1">
        <f t="array" ref="E299">_FV(C299,"name")</f>
        <v>STAFF EXPENSES DNU</v>
      </c>
      <c r="F299" s="19">
        <v>0</v>
      </c>
      <c r="G299" s="19">
        <v>0</v>
      </c>
      <c r="H299" s="19">
        <v>0</v>
      </c>
      <c r="I299" s="19">
        <f t="shared" si="28"/>
        <v>0</v>
      </c>
      <c r="L299" s="6">
        <f t="shared" si="30"/>
        <v>0</v>
      </c>
    </row>
    <row r="300" spans="3:12" ht="15.75" hidden="1" x14ac:dyDescent="0.3">
      <c r="C300" s="17" t="e" vm="309">
        <v>#VALUE!</v>
      </c>
      <c r="E300" s="14" t="str" cm="1">
        <f t="array" ref="E300">_FV(C300,"name")</f>
        <v>STAFF EXPENSES ADMIN NO G</v>
      </c>
      <c r="F300" s="19">
        <v>0</v>
      </c>
      <c r="G300" s="19">
        <v>0</v>
      </c>
      <c r="H300" s="19">
        <v>0</v>
      </c>
      <c r="I300" s="19">
        <f t="shared" si="28"/>
        <v>0</v>
      </c>
      <c r="L300" s="6">
        <f t="shared" si="30"/>
        <v>0</v>
      </c>
    </row>
    <row r="301" spans="3:12" ht="15.75" hidden="1" x14ac:dyDescent="0.3">
      <c r="C301" s="17" t="e" vm="310">
        <v>#VALUE!</v>
      </c>
      <c r="E301" s="14" t="str" cm="1">
        <f t="array" ref="E301">_FV(C301,"name")</f>
        <v>STAFF DRINKS        ADMIN</v>
      </c>
      <c r="F301" s="19">
        <v>0</v>
      </c>
      <c r="G301" s="19">
        <v>0</v>
      </c>
      <c r="H301" s="19">
        <v>0</v>
      </c>
      <c r="I301" s="19">
        <f t="shared" si="28"/>
        <v>0</v>
      </c>
      <c r="L301" s="6">
        <f t="shared" si="30"/>
        <v>0</v>
      </c>
    </row>
    <row r="302" spans="3:12" ht="15.75" x14ac:dyDescent="0.3">
      <c r="C302" s="17" t="e" vm="311">
        <v>#VALUE!</v>
      </c>
      <c r="E302" s="14" t="str" cm="1">
        <f t="array" ref="E302">_FV(C302,"name")</f>
        <v>STAFF DRINKS</v>
      </c>
      <c r="F302" s="19">
        <v>813.09</v>
      </c>
      <c r="G302" s="19">
        <v>905.93</v>
      </c>
      <c r="H302" s="19">
        <v>793.44</v>
      </c>
      <c r="I302" s="19">
        <f t="shared" si="28"/>
        <v>2512.46</v>
      </c>
      <c r="L302" s="6">
        <f t="shared" si="30"/>
        <v>5024.92</v>
      </c>
    </row>
    <row r="303" spans="3:12" ht="15.75" hidden="1" x14ac:dyDescent="0.3">
      <c r="C303" s="17" t="e" vm="312">
        <v>#VALUE!</v>
      </c>
      <c r="E303" s="14" t="str" cm="1">
        <f t="array" ref="E303">_FV(C303,"name")</f>
        <v>WORKERS COMP        ADMIN</v>
      </c>
      <c r="F303" s="19">
        <v>0</v>
      </c>
      <c r="G303" s="19">
        <v>0</v>
      </c>
      <c r="H303" s="19">
        <v>0</v>
      </c>
      <c r="I303" s="19">
        <f t="shared" si="28"/>
        <v>0</v>
      </c>
      <c r="L303" s="6">
        <f t="shared" si="30"/>
        <v>0</v>
      </c>
    </row>
    <row r="304" spans="3:12" ht="15.75" x14ac:dyDescent="0.3">
      <c r="C304" s="17" t="e" vm="313">
        <v>#VALUE!</v>
      </c>
      <c r="E304" s="26" t="str" cm="1">
        <f t="array" ref="E304">_FV(C304,"name")</f>
        <v>STAFF EXPENSES</v>
      </c>
      <c r="F304" s="27">
        <v>8638.15</v>
      </c>
      <c r="G304" s="27">
        <v>10347.94</v>
      </c>
      <c r="H304" s="27">
        <v>12543.62</v>
      </c>
      <c r="I304" s="27">
        <f t="shared" si="28"/>
        <v>31529.71</v>
      </c>
      <c r="L304" s="6">
        <f t="shared" si="30"/>
        <v>63059.42</v>
      </c>
    </row>
    <row r="305" spans="3:12" ht="15.75" x14ac:dyDescent="0.3">
      <c r="C305" s="17" t="e" vm="314">
        <v>#VALUE!</v>
      </c>
      <c r="E305" s="14" t="str" cm="1">
        <f t="array" ref="E305">_FV(C305,"name")</f>
        <v>CLEANING CONTRACT</v>
      </c>
      <c r="F305" s="19">
        <v>9812.25</v>
      </c>
      <c r="G305" s="19">
        <v>9812.25</v>
      </c>
      <c r="H305" s="19">
        <v>9812.25</v>
      </c>
      <c r="I305" s="19">
        <f t="shared" si="28"/>
        <v>29436.75</v>
      </c>
      <c r="L305" s="6">
        <f t="shared" si="30"/>
        <v>58873.5</v>
      </c>
    </row>
    <row r="306" spans="3:12" ht="15.75" x14ac:dyDescent="0.3">
      <c r="C306" s="17" t="e" vm="315">
        <v>#VALUE!</v>
      </c>
      <c r="E306" s="14" t="str" cm="1">
        <f t="array" ref="E306">_FV(C306,"name")</f>
        <v>CLEANING GARBAGE</v>
      </c>
      <c r="F306" s="19">
        <v>2248.86</v>
      </c>
      <c r="G306" s="19">
        <v>2406.2399999999998</v>
      </c>
      <c r="H306" s="19">
        <v>3739.53</v>
      </c>
      <c r="I306" s="19">
        <f t="shared" si="28"/>
        <v>8394.630000000001</v>
      </c>
      <c r="L306" s="6">
        <f t="shared" si="30"/>
        <v>16789.260000000002</v>
      </c>
    </row>
    <row r="307" spans="3:12" ht="15.75" hidden="1" x14ac:dyDescent="0.3">
      <c r="C307" s="17" t="e" vm="316">
        <v>#VALUE!</v>
      </c>
      <c r="E307" s="14" t="str" cm="1">
        <f t="array" ref="E307">_FV(C307,"name")</f>
        <v>CLEANING LAUNDRY</v>
      </c>
      <c r="F307" s="19">
        <v>0</v>
      </c>
      <c r="G307" s="19">
        <v>0</v>
      </c>
      <c r="H307" s="19">
        <v>0</v>
      </c>
      <c r="I307" s="19">
        <f t="shared" si="28"/>
        <v>0</v>
      </c>
      <c r="L307" s="6">
        <f t="shared" si="30"/>
        <v>0</v>
      </c>
    </row>
    <row r="308" spans="3:12" ht="15.75" hidden="1" x14ac:dyDescent="0.3">
      <c r="C308" s="17" t="e" vm="317">
        <v>#VALUE!</v>
      </c>
      <c r="E308" s="14" t="str" cm="1">
        <f t="array" ref="E308">_FV(C308,"name")</f>
        <v>CLEANING LAUNDRY BAR</v>
      </c>
      <c r="F308" s="19">
        <v>0</v>
      </c>
      <c r="G308" s="19">
        <v>0</v>
      </c>
      <c r="H308" s="19">
        <v>0</v>
      </c>
      <c r="I308" s="19">
        <f t="shared" si="28"/>
        <v>0</v>
      </c>
      <c r="L308" s="6">
        <f t="shared" si="30"/>
        <v>0</v>
      </c>
    </row>
    <row r="309" spans="3:12" ht="15.75" hidden="1" x14ac:dyDescent="0.3">
      <c r="C309" s="17" t="e" vm="318">
        <v>#VALUE!</v>
      </c>
      <c r="E309" s="14" t="str" cm="1">
        <f t="array" ref="E309">_FV(C309,"name")</f>
        <v>CLEANING SUPPLIES</v>
      </c>
      <c r="F309" s="19">
        <v>0</v>
      </c>
      <c r="G309" s="19">
        <v>0</v>
      </c>
      <c r="H309" s="19">
        <v>0</v>
      </c>
      <c r="I309" s="19">
        <f t="shared" si="28"/>
        <v>0</v>
      </c>
      <c r="L309" s="6">
        <f t="shared" si="30"/>
        <v>0</v>
      </c>
    </row>
    <row r="310" spans="3:12" ht="15.75" x14ac:dyDescent="0.3">
      <c r="C310" s="17" t="e" vm="319">
        <v>#VALUE!</v>
      </c>
      <c r="E310" s="26" t="str" cm="1">
        <f t="array" ref="E310">_FV(C310,"name")</f>
        <v>CLEANING</v>
      </c>
      <c r="F310" s="27">
        <v>12061.11</v>
      </c>
      <c r="G310" s="27">
        <v>12218.49</v>
      </c>
      <c r="H310" s="27">
        <v>13551.78</v>
      </c>
      <c r="I310" s="27">
        <f t="shared" si="28"/>
        <v>37831.379999999997</v>
      </c>
      <c r="L310" s="6">
        <f t="shared" si="30"/>
        <v>75662.759999999995</v>
      </c>
    </row>
    <row r="311" spans="3:12" ht="15.75" x14ac:dyDescent="0.3">
      <c r="C311" s="17" t="e" vm="320">
        <v>#VALUE!</v>
      </c>
      <c r="E311" s="14" t="str" cm="1">
        <f t="array" ref="E311">_FV(C311,"name")</f>
        <v>INSURANCE ADMIN</v>
      </c>
      <c r="F311" s="19">
        <v>6307.92</v>
      </c>
      <c r="G311" s="19">
        <v>6307.92</v>
      </c>
      <c r="H311" s="19">
        <v>6308.55</v>
      </c>
      <c r="I311" s="19">
        <f t="shared" si="28"/>
        <v>18924.39</v>
      </c>
      <c r="L311" s="6">
        <f t="shared" si="30"/>
        <v>37848.78</v>
      </c>
    </row>
    <row r="312" spans="3:12" ht="15.75" hidden="1" x14ac:dyDescent="0.3">
      <c r="C312" s="17" t="e" vm="321">
        <v>#VALUE!</v>
      </c>
      <c r="E312" s="14" t="str" cm="1">
        <f t="array" ref="E312">_FV(C312,"name")</f>
        <v>INSURANCE BAR</v>
      </c>
      <c r="F312" s="19">
        <v>0</v>
      </c>
      <c r="G312" s="19">
        <v>0</v>
      </c>
      <c r="H312" s="19">
        <v>0</v>
      </c>
      <c r="I312" s="19">
        <f t="shared" ref="I312:I375" si="31">SUM(F312:H312)</f>
        <v>0</v>
      </c>
      <c r="L312" s="6">
        <f t="shared" ref="L312:L343" si="32">SUM(F312:K312)</f>
        <v>0</v>
      </c>
    </row>
    <row r="313" spans="3:12" ht="15.75" hidden="1" x14ac:dyDescent="0.3">
      <c r="C313" s="17" t="e" vm="322">
        <v>#VALUE!</v>
      </c>
      <c r="E313" s="14" t="str" cm="1">
        <f t="array" ref="E313">_FV(C313,"name")</f>
        <v>INSURANCE GST FREE</v>
      </c>
      <c r="F313" s="19">
        <v>0</v>
      </c>
      <c r="G313" s="19">
        <v>0</v>
      </c>
      <c r="H313" s="19">
        <v>0</v>
      </c>
      <c r="I313" s="19">
        <f t="shared" si="31"/>
        <v>0</v>
      </c>
      <c r="L313" s="6">
        <f t="shared" si="32"/>
        <v>0</v>
      </c>
    </row>
    <row r="314" spans="3:12" ht="15.75" hidden="1" x14ac:dyDescent="0.3">
      <c r="C314" s="17" t="e" vm="323">
        <v>#VALUE!</v>
      </c>
      <c r="E314" s="14" t="str" cm="1">
        <f t="array" ref="E314">_FV(C314,"name")</f>
        <v>INSURANCE  NO GST</v>
      </c>
      <c r="F314" s="19">
        <v>0</v>
      </c>
      <c r="G314" s="19">
        <v>0</v>
      </c>
      <c r="H314" s="19">
        <v>0</v>
      </c>
      <c r="I314" s="19">
        <f t="shared" si="31"/>
        <v>0</v>
      </c>
      <c r="L314" s="6">
        <f t="shared" si="32"/>
        <v>0</v>
      </c>
    </row>
    <row r="315" spans="3:12" ht="15.75" x14ac:dyDescent="0.3">
      <c r="C315" s="17" t="e" vm="324">
        <v>#VALUE!</v>
      </c>
      <c r="E315" s="26" t="str" cm="1">
        <f t="array" ref="E315">_FV(C315,"name")</f>
        <v>INSURANCE</v>
      </c>
      <c r="F315" s="27">
        <v>6307.92</v>
      </c>
      <c r="G315" s="27">
        <v>6307.92</v>
      </c>
      <c r="H315" s="27">
        <v>6308.55</v>
      </c>
      <c r="I315" s="27">
        <f t="shared" si="31"/>
        <v>18924.39</v>
      </c>
      <c r="L315" s="6">
        <f t="shared" si="32"/>
        <v>37848.78</v>
      </c>
    </row>
    <row r="316" spans="3:12" ht="15.75" hidden="1" x14ac:dyDescent="0.3">
      <c r="C316" s="17" t="e" vm="325">
        <v>#VALUE!</v>
      </c>
      <c r="E316" s="14" t="str" cm="1">
        <f t="array" ref="E316">_FV(C316,"name")</f>
        <v>WORKERS COMP</v>
      </c>
      <c r="F316" s="19">
        <v>0</v>
      </c>
      <c r="G316" s="19">
        <v>0</v>
      </c>
      <c r="H316" s="19">
        <v>0</v>
      </c>
      <c r="I316" s="19">
        <f t="shared" si="31"/>
        <v>0</v>
      </c>
      <c r="L316" s="6">
        <f t="shared" si="32"/>
        <v>0</v>
      </c>
    </row>
    <row r="317" spans="3:12" ht="15.75" x14ac:dyDescent="0.3">
      <c r="C317" s="17" t="e" vm="326">
        <v>#VALUE!</v>
      </c>
      <c r="E317" s="14" t="str" cm="1">
        <f t="array" ref="E317">_FV(C317,"name")</f>
        <v>Insurance Workers Comp Re</v>
      </c>
      <c r="F317" s="19">
        <v>2268.87</v>
      </c>
      <c r="G317" s="19">
        <v>2305.59</v>
      </c>
      <c r="H317" s="19">
        <v>2305.59</v>
      </c>
      <c r="I317" s="19">
        <f t="shared" si="31"/>
        <v>6880.05</v>
      </c>
      <c r="L317" s="6">
        <f t="shared" si="32"/>
        <v>13760.1</v>
      </c>
    </row>
    <row r="318" spans="3:12" ht="15.75" hidden="1" x14ac:dyDescent="0.3">
      <c r="C318" s="17" t="e" vm="327">
        <v>#VALUE!</v>
      </c>
      <c r="E318" s="14" t="str" cm="1">
        <f t="array" ref="E318">_FV(C318,"name")</f>
        <v>WORKERS COMP CATERING</v>
      </c>
      <c r="F318" s="19">
        <v>0</v>
      </c>
      <c r="G318" s="19">
        <v>0</v>
      </c>
      <c r="H318" s="19">
        <v>0</v>
      </c>
      <c r="I318" s="19">
        <f t="shared" si="31"/>
        <v>0</v>
      </c>
      <c r="L318" s="6">
        <f t="shared" si="32"/>
        <v>0</v>
      </c>
    </row>
    <row r="319" spans="3:12" ht="15.75" hidden="1" x14ac:dyDescent="0.3">
      <c r="C319" s="17" t="e" vm="328">
        <v>#VALUE!</v>
      </c>
      <c r="E319" s="14" t="str" cm="1">
        <f t="array" ref="E319">_FV(C319,"name")</f>
        <v>WAGES Workers Comp Paid</v>
      </c>
      <c r="F319" s="19">
        <v>0</v>
      </c>
      <c r="G319" s="19">
        <v>0</v>
      </c>
      <c r="H319" s="19">
        <v>0</v>
      </c>
      <c r="I319" s="19">
        <f t="shared" si="31"/>
        <v>0</v>
      </c>
      <c r="L319" s="6">
        <f t="shared" si="32"/>
        <v>0</v>
      </c>
    </row>
    <row r="320" spans="3:12" ht="15.75" hidden="1" x14ac:dyDescent="0.3">
      <c r="C320" s="17" t="e" vm="329">
        <v>#VALUE!</v>
      </c>
      <c r="E320" s="14" t="str" cm="1">
        <f t="array" ref="E320">_FV(C320,"name")</f>
        <v>WORKERS COMP       GREENS</v>
      </c>
      <c r="F320" s="19">
        <v>0</v>
      </c>
      <c r="G320" s="19">
        <v>0</v>
      </c>
      <c r="H320" s="19">
        <v>0</v>
      </c>
      <c r="I320" s="19">
        <f t="shared" si="31"/>
        <v>0</v>
      </c>
      <c r="L320" s="6">
        <f t="shared" si="32"/>
        <v>0</v>
      </c>
    </row>
    <row r="321" spans="3:12" ht="15.75" hidden="1" x14ac:dyDescent="0.3">
      <c r="C321" s="17" t="e" vm="330">
        <v>#VALUE!</v>
      </c>
      <c r="E321" s="14" t="str" cm="1">
        <f t="array" ref="E321">_FV(C321,"name")</f>
        <v>WORKERS COMP PS GREENS</v>
      </c>
      <c r="F321" s="19">
        <v>0</v>
      </c>
      <c r="G321" s="19">
        <v>0</v>
      </c>
      <c r="H321" s="19">
        <v>0</v>
      </c>
      <c r="I321" s="19">
        <f t="shared" si="31"/>
        <v>0</v>
      </c>
      <c r="L321" s="6">
        <f t="shared" si="32"/>
        <v>0</v>
      </c>
    </row>
    <row r="322" spans="3:12" ht="15.75" hidden="1" x14ac:dyDescent="0.3">
      <c r="C322" s="17" t="e" vm="331">
        <v>#VALUE!</v>
      </c>
      <c r="E322" s="14" t="str" cm="1">
        <f t="array" ref="E322">_FV(C322,"name")</f>
        <v>WORKERS COMP P.MACH</v>
      </c>
      <c r="F322" s="19">
        <v>0</v>
      </c>
      <c r="G322" s="19">
        <v>0</v>
      </c>
      <c r="H322" s="19">
        <v>0</v>
      </c>
      <c r="I322" s="19">
        <f t="shared" si="31"/>
        <v>0</v>
      </c>
      <c r="L322" s="6">
        <f t="shared" si="32"/>
        <v>0</v>
      </c>
    </row>
    <row r="323" spans="3:12" ht="15.75" hidden="1" x14ac:dyDescent="0.3">
      <c r="C323" s="17" t="e" vm="332">
        <v>#VALUE!</v>
      </c>
      <c r="E323" s="14" t="str" cm="1">
        <f t="array" ref="E323">_FV(C323,"name")</f>
        <v>WORKERS COMP KENO</v>
      </c>
      <c r="F323" s="19">
        <v>0</v>
      </c>
      <c r="G323" s="19">
        <v>0</v>
      </c>
      <c r="H323" s="19">
        <v>0</v>
      </c>
      <c r="I323" s="19">
        <f t="shared" si="31"/>
        <v>0</v>
      </c>
      <c r="L323" s="6">
        <f t="shared" si="32"/>
        <v>0</v>
      </c>
    </row>
    <row r="324" spans="3:12" ht="15.75" hidden="1" x14ac:dyDescent="0.3">
      <c r="C324" s="17" t="e" vm="333">
        <v>#VALUE!</v>
      </c>
      <c r="E324" s="14" t="str" cm="1">
        <f t="array" ref="E324">_FV(C324,"name")</f>
        <v>WORKERS COMP      TAB</v>
      </c>
      <c r="F324" s="19">
        <v>0</v>
      </c>
      <c r="G324" s="19">
        <v>0</v>
      </c>
      <c r="H324" s="19">
        <v>0</v>
      </c>
      <c r="I324" s="19">
        <f t="shared" si="31"/>
        <v>0</v>
      </c>
      <c r="L324" s="6">
        <f t="shared" si="32"/>
        <v>0</v>
      </c>
    </row>
    <row r="325" spans="3:12" ht="15.75" hidden="1" x14ac:dyDescent="0.3">
      <c r="C325" s="17" t="e" vm="334">
        <v>#VALUE!</v>
      </c>
      <c r="E325" s="14" t="str" cm="1">
        <f t="array" ref="E325">_FV(C325,"name")</f>
        <v>WORKERS COMP WAGES - CLEA</v>
      </c>
      <c r="F325" s="19">
        <v>0</v>
      </c>
      <c r="G325" s="19">
        <v>0</v>
      </c>
      <c r="H325" s="19">
        <v>0</v>
      </c>
      <c r="I325" s="19">
        <f t="shared" si="31"/>
        <v>0</v>
      </c>
      <c r="L325" s="6">
        <f t="shared" si="32"/>
        <v>0</v>
      </c>
    </row>
    <row r="326" spans="3:12" ht="15.75" hidden="1" x14ac:dyDescent="0.3">
      <c r="C326" s="17" t="e" vm="335">
        <v>#VALUE!</v>
      </c>
      <c r="E326" s="14" t="str" cm="1">
        <f t="array" ref="E326">_FV(C326,"name")</f>
        <v>WORKERS COMP BAR</v>
      </c>
      <c r="F326" s="19">
        <v>0</v>
      </c>
      <c r="G326" s="19">
        <v>0</v>
      </c>
      <c r="H326" s="19">
        <v>0</v>
      </c>
      <c r="I326" s="19">
        <f t="shared" si="31"/>
        <v>0</v>
      </c>
      <c r="L326" s="6">
        <f t="shared" si="32"/>
        <v>0</v>
      </c>
    </row>
    <row r="327" spans="3:12" ht="15.75" x14ac:dyDescent="0.3">
      <c r="C327" s="17" t="e" vm="336">
        <v>#VALUE!</v>
      </c>
      <c r="E327" s="26" t="str" cm="1">
        <f t="array" ref="E327">_FV(C327,"name")</f>
        <v>WORKERS COMP</v>
      </c>
      <c r="F327" s="27">
        <v>2268.87</v>
      </c>
      <c r="G327" s="27">
        <v>2305.59</v>
      </c>
      <c r="H327" s="27">
        <v>2305.59</v>
      </c>
      <c r="I327" s="27">
        <f t="shared" si="31"/>
        <v>6880.05</v>
      </c>
      <c r="L327" s="6">
        <f t="shared" si="32"/>
        <v>13760.1</v>
      </c>
    </row>
    <row r="328" spans="3:12" ht="15.75" x14ac:dyDescent="0.3">
      <c r="C328" s="17" t="e" vm="337">
        <v>#VALUE!</v>
      </c>
      <c r="E328" s="14" t="str" cm="1">
        <f t="array" ref="E328">_FV(C328,"name")</f>
        <v>REPAIRS &amp; MAINT</v>
      </c>
      <c r="F328" s="19">
        <v>880</v>
      </c>
      <c r="G328" s="19">
        <v>3826.13</v>
      </c>
      <c r="H328" s="19">
        <v>11945.38</v>
      </c>
      <c r="I328" s="19">
        <f t="shared" si="31"/>
        <v>16651.509999999998</v>
      </c>
      <c r="L328" s="6">
        <f t="shared" si="32"/>
        <v>33303.019999999997</v>
      </c>
    </row>
    <row r="329" spans="3:12" ht="15.75" hidden="1" x14ac:dyDescent="0.3">
      <c r="C329" s="17" t="e" vm="338">
        <v>#VALUE!</v>
      </c>
      <c r="E329" s="14" t="str" cm="1">
        <f t="array" ref="E329">_FV(C329,"name")</f>
        <v>REPAIRS &amp; MAINT PRO SHOP</v>
      </c>
      <c r="F329" s="19">
        <v>0</v>
      </c>
      <c r="G329" s="19">
        <v>0</v>
      </c>
      <c r="H329" s="19">
        <v>0</v>
      </c>
      <c r="I329" s="19">
        <f t="shared" si="31"/>
        <v>0</v>
      </c>
      <c r="L329" s="6">
        <f t="shared" si="32"/>
        <v>0</v>
      </c>
    </row>
    <row r="330" spans="3:12" ht="15.75" x14ac:dyDescent="0.3">
      <c r="C330" s="17" t="e" vm="339">
        <v>#VALUE!</v>
      </c>
      <c r="E330" s="14" t="str" cm="1">
        <f t="array" ref="E330">_FV(C330,"name")</f>
        <v>GARDENS AND GROUNDS -</v>
      </c>
      <c r="F330" s="19">
        <v>0</v>
      </c>
      <c r="G330" s="19">
        <v>0</v>
      </c>
      <c r="H330" s="19">
        <v>213.64</v>
      </c>
      <c r="I330" s="19">
        <f t="shared" si="31"/>
        <v>213.64</v>
      </c>
      <c r="L330" s="6">
        <f t="shared" si="32"/>
        <v>427.28</v>
      </c>
    </row>
    <row r="331" spans="3:12" ht="15.75" hidden="1" x14ac:dyDescent="0.3">
      <c r="C331" s="17" t="e" vm="340">
        <v>#VALUE!</v>
      </c>
      <c r="E331" s="14" t="str" cm="1">
        <f t="array" ref="E331">_FV(C331,"name")</f>
        <v>REP &amp; MAINT GENERAL ADMIN</v>
      </c>
      <c r="F331" s="19">
        <v>0</v>
      </c>
      <c r="G331" s="19">
        <v>0</v>
      </c>
      <c r="H331" s="19">
        <v>0</v>
      </c>
      <c r="I331" s="19">
        <f t="shared" si="31"/>
        <v>0</v>
      </c>
      <c r="L331" s="6">
        <f t="shared" si="32"/>
        <v>0</v>
      </c>
    </row>
    <row r="332" spans="3:12" ht="15.75" hidden="1" x14ac:dyDescent="0.3">
      <c r="C332" s="17" t="e" vm="341">
        <v>#VALUE!</v>
      </c>
      <c r="E332" s="14" t="str" cm="1">
        <f t="array" ref="E332">_FV(C332,"name")</f>
        <v>R&amp;M CART</v>
      </c>
      <c r="F332" s="19">
        <v>0</v>
      </c>
      <c r="G332" s="19">
        <v>0</v>
      </c>
      <c r="H332" s="19">
        <v>0</v>
      </c>
      <c r="I332" s="19">
        <f t="shared" si="31"/>
        <v>0</v>
      </c>
      <c r="L332" s="6">
        <f t="shared" si="32"/>
        <v>0</v>
      </c>
    </row>
    <row r="333" spans="3:12" ht="15.75" hidden="1" x14ac:dyDescent="0.3">
      <c r="C333" s="17" t="e" vm="342">
        <v>#VALUE!</v>
      </c>
      <c r="E333" s="14" t="str" cm="1">
        <f t="array" ref="E333">_FV(C333,"name")</f>
        <v>GARDENS AND GROUNDS ADMIN</v>
      </c>
      <c r="F333" s="19">
        <v>0</v>
      </c>
      <c r="G333" s="19">
        <v>0</v>
      </c>
      <c r="H333" s="19">
        <v>0</v>
      </c>
      <c r="I333" s="19">
        <f t="shared" si="31"/>
        <v>0</v>
      </c>
      <c r="L333" s="6">
        <f t="shared" si="32"/>
        <v>0</v>
      </c>
    </row>
    <row r="334" spans="3:12" ht="15.75" hidden="1" x14ac:dyDescent="0.3">
      <c r="C334" s="17" t="e" vm="343">
        <v>#VALUE!</v>
      </c>
      <c r="E334" s="14" t="str" cm="1">
        <f t="array" ref="E334">_FV(C334,"name")</f>
        <v>REP &amp; MAINT  NO GST</v>
      </c>
      <c r="F334" s="19">
        <v>0</v>
      </c>
      <c r="G334" s="19">
        <v>0</v>
      </c>
      <c r="H334" s="19">
        <v>0</v>
      </c>
      <c r="I334" s="19">
        <f t="shared" si="31"/>
        <v>0</v>
      </c>
      <c r="L334" s="6">
        <f t="shared" si="32"/>
        <v>0</v>
      </c>
    </row>
    <row r="335" spans="3:12" ht="15.75" hidden="1" x14ac:dyDescent="0.3">
      <c r="C335" s="17" t="e" vm="344">
        <v>#VALUE!</v>
      </c>
      <c r="E335" s="14" t="str" cm="1">
        <f t="array" ref="E335">_FV(C335,"name")</f>
        <v>REPAIRS &amp; MAINT BAR NO GS</v>
      </c>
      <c r="F335" s="19">
        <v>0</v>
      </c>
      <c r="G335" s="19">
        <v>0</v>
      </c>
      <c r="H335" s="19">
        <v>0</v>
      </c>
      <c r="I335" s="19">
        <f t="shared" si="31"/>
        <v>0</v>
      </c>
      <c r="L335" s="6">
        <f t="shared" si="32"/>
        <v>0</v>
      </c>
    </row>
    <row r="336" spans="3:12" ht="15.75" hidden="1" x14ac:dyDescent="0.3">
      <c r="C336" s="17" t="e" vm="345">
        <v>#VALUE!</v>
      </c>
      <c r="E336" s="14" t="str" cm="1">
        <f t="array" ref="E336">_FV(C336,"name")</f>
        <v>REP &amp; MAINT GENERAL NO GS</v>
      </c>
      <c r="F336" s="19">
        <v>0</v>
      </c>
      <c r="G336" s="19">
        <v>0</v>
      </c>
      <c r="H336" s="19">
        <v>0</v>
      </c>
      <c r="I336" s="19">
        <f t="shared" si="31"/>
        <v>0</v>
      </c>
      <c r="L336" s="6">
        <f t="shared" si="32"/>
        <v>0</v>
      </c>
    </row>
    <row r="337" spans="3:12" ht="15.75" x14ac:dyDescent="0.3">
      <c r="C337" s="17" t="e" vm="346">
        <v>#VALUE!</v>
      </c>
      <c r="E337" s="26" t="str" cm="1">
        <f t="array" ref="E337">_FV(C337,"name")</f>
        <v>REPAIRS AND MAINTENANCE</v>
      </c>
      <c r="F337" s="27">
        <v>880</v>
      </c>
      <c r="G337" s="27">
        <v>3826.13</v>
      </c>
      <c r="H337" s="27">
        <v>12159.02</v>
      </c>
      <c r="I337" s="27">
        <f t="shared" si="31"/>
        <v>16865.150000000001</v>
      </c>
      <c r="L337" s="6">
        <f t="shared" si="32"/>
        <v>33730.300000000003</v>
      </c>
    </row>
    <row r="338" spans="3:12" ht="15.75" x14ac:dyDescent="0.3">
      <c r="C338" s="17" t="e" vm="347">
        <v>#VALUE!</v>
      </c>
      <c r="E338" s="14" t="str" cm="1">
        <f t="array" ref="E338">_FV(C338,"name")</f>
        <v>LEGAL FEES ADMIN</v>
      </c>
      <c r="F338" s="19">
        <v>0</v>
      </c>
      <c r="G338" s="19">
        <v>0</v>
      </c>
      <c r="H338" s="19">
        <v>1755</v>
      </c>
      <c r="I338" s="19">
        <f t="shared" si="31"/>
        <v>1755</v>
      </c>
      <c r="L338" s="6">
        <f t="shared" si="32"/>
        <v>3510</v>
      </c>
    </row>
    <row r="339" spans="3:12" ht="15.75" x14ac:dyDescent="0.3">
      <c r="C339" s="17" t="e" vm="348">
        <v>#VALUE!</v>
      </c>
      <c r="E339" s="14" t="str" cm="1">
        <f t="array" ref="E339">_FV(C339,"name")</f>
        <v>PROF. FEES OTH ADMIN</v>
      </c>
      <c r="F339" s="19">
        <v>0</v>
      </c>
      <c r="G339" s="19">
        <v>61</v>
      </c>
      <c r="H339" s="19">
        <v>0</v>
      </c>
      <c r="I339" s="19">
        <f t="shared" si="31"/>
        <v>61</v>
      </c>
      <c r="L339" s="6">
        <f t="shared" si="32"/>
        <v>122</v>
      </c>
    </row>
    <row r="340" spans="3:12" ht="15.75" hidden="1" x14ac:dyDescent="0.3">
      <c r="C340" s="17" t="e" vm="349">
        <v>#VALUE!</v>
      </c>
      <c r="E340" s="14" t="str" cm="1">
        <f t="array" ref="E340">_FV(C340,"name")</f>
        <v>PROF. FEES OTH ADMIN NO G</v>
      </c>
      <c r="F340" s="19">
        <v>0</v>
      </c>
      <c r="G340" s="19">
        <v>0</v>
      </c>
      <c r="H340" s="19">
        <v>0</v>
      </c>
      <c r="I340" s="19">
        <f t="shared" si="31"/>
        <v>0</v>
      </c>
      <c r="L340" s="6">
        <f t="shared" si="32"/>
        <v>0</v>
      </c>
    </row>
    <row r="341" spans="3:12" ht="15.75" x14ac:dyDescent="0.3">
      <c r="C341" s="17" t="e" vm="350">
        <v>#VALUE!</v>
      </c>
      <c r="E341" s="26" t="str" cm="1">
        <f t="array" ref="E341">_FV(C341,"name")</f>
        <v>LEGAL AND PROFESSIONAL</v>
      </c>
      <c r="F341" s="27">
        <v>0</v>
      </c>
      <c r="G341" s="27">
        <v>61</v>
      </c>
      <c r="H341" s="27">
        <v>1755</v>
      </c>
      <c r="I341" s="27">
        <f t="shared" si="31"/>
        <v>1816</v>
      </c>
      <c r="L341" s="6">
        <f t="shared" si="32"/>
        <v>3632</v>
      </c>
    </row>
    <row r="342" spans="3:12" ht="15.75" x14ac:dyDescent="0.3">
      <c r="C342" s="17" t="e" vm="351">
        <v>#VALUE!</v>
      </c>
      <c r="E342" s="14" t="str" cm="1">
        <f t="array" ref="E342">_FV(C342,"name")</f>
        <v>TELEPHONE (PUBLIC)</v>
      </c>
      <c r="F342" s="19">
        <v>595.92999999999995</v>
      </c>
      <c r="G342" s="19">
        <v>526.64</v>
      </c>
      <c r="H342" s="19">
        <v>596.09</v>
      </c>
      <c r="I342" s="19">
        <f t="shared" si="31"/>
        <v>1718.6599999999999</v>
      </c>
      <c r="L342" s="6">
        <f t="shared" si="32"/>
        <v>3437.3199999999997</v>
      </c>
    </row>
    <row r="343" spans="3:12" ht="15.75" hidden="1" x14ac:dyDescent="0.3">
      <c r="C343" s="17" t="e" vm="352">
        <v>#VALUE!</v>
      </c>
      <c r="E343" s="14" t="str" cm="1">
        <f t="array" ref="E343">_FV(C343,"name")</f>
        <v>TELE &amp; COMM. COSTS ADMIN</v>
      </c>
      <c r="F343" s="19">
        <v>0</v>
      </c>
      <c r="G343" s="19">
        <v>0</v>
      </c>
      <c r="H343" s="19">
        <v>0</v>
      </c>
      <c r="I343" s="19">
        <f t="shared" si="31"/>
        <v>0</v>
      </c>
      <c r="L343" s="6">
        <f t="shared" si="32"/>
        <v>0</v>
      </c>
    </row>
    <row r="344" spans="3:12" ht="15.75" x14ac:dyDescent="0.3">
      <c r="C344" s="17" t="e" vm="353">
        <v>#VALUE!</v>
      </c>
      <c r="E344" s="14" t="str" cm="1">
        <f t="array" ref="E344">_FV(C344,"name")</f>
        <v>TELEPHONE PRO SHOP</v>
      </c>
      <c r="F344" s="19">
        <v>0</v>
      </c>
      <c r="G344" s="19">
        <v>68.180000000000007</v>
      </c>
      <c r="H344" s="19">
        <v>0</v>
      </c>
      <c r="I344" s="19">
        <f t="shared" si="31"/>
        <v>68.180000000000007</v>
      </c>
      <c r="L344" s="6">
        <f t="shared" ref="L344:L375" si="33">SUM(F344:K344)</f>
        <v>136.36000000000001</v>
      </c>
    </row>
    <row r="345" spans="3:12" ht="15.75" hidden="1" x14ac:dyDescent="0.3">
      <c r="C345" s="17" t="e" vm="354">
        <v>#VALUE!</v>
      </c>
      <c r="E345" s="14" t="str" cm="1">
        <f t="array" ref="E345">_FV(C345,"name")</f>
        <v>TELE.EQUIP R NO GST ADMIN</v>
      </c>
      <c r="F345" s="19">
        <v>0</v>
      </c>
      <c r="G345" s="19">
        <v>0</v>
      </c>
      <c r="H345" s="19">
        <v>0</v>
      </c>
      <c r="I345" s="19">
        <f t="shared" si="31"/>
        <v>0</v>
      </c>
      <c r="L345" s="6">
        <f t="shared" si="33"/>
        <v>0</v>
      </c>
    </row>
    <row r="346" spans="3:12" ht="15.75" x14ac:dyDescent="0.3">
      <c r="C346" s="17" t="e" vm="355">
        <v>#VALUE!</v>
      </c>
      <c r="E346" s="26" t="str" cm="1">
        <f t="array" ref="E346">_FV(C346,"name")</f>
        <v>TELEPHONE</v>
      </c>
      <c r="F346" s="27">
        <v>595.92999999999995</v>
      </c>
      <c r="G346" s="27">
        <v>594.82000000000005</v>
      </c>
      <c r="H346" s="27">
        <v>596.09</v>
      </c>
      <c r="I346" s="27">
        <f t="shared" si="31"/>
        <v>1786.8400000000001</v>
      </c>
      <c r="L346" s="6">
        <f t="shared" si="33"/>
        <v>3573.6800000000003</v>
      </c>
    </row>
    <row r="347" spans="3:12" ht="15.75" x14ac:dyDescent="0.3">
      <c r="C347" s="17" t="e" vm="356">
        <v>#VALUE!</v>
      </c>
      <c r="E347" s="14" t="str" cm="1">
        <f t="array" ref="E347">_FV(C347,"name")</f>
        <v>OPER SUPPLIES  ADMIN</v>
      </c>
      <c r="F347" s="19">
        <v>287.89999999999998</v>
      </c>
      <c r="G347" s="19">
        <v>301.89999999999998</v>
      </c>
      <c r="H347" s="19">
        <v>384.9</v>
      </c>
      <c r="I347" s="19">
        <f t="shared" si="31"/>
        <v>974.69999999999993</v>
      </c>
      <c r="L347" s="6">
        <f t="shared" si="33"/>
        <v>1949.3999999999999</v>
      </c>
    </row>
    <row r="348" spans="3:12" ht="15.75" hidden="1" x14ac:dyDescent="0.3">
      <c r="C348" s="17" t="e" vm="357">
        <v>#VALUE!</v>
      </c>
      <c r="E348" s="14" t="str" cm="1">
        <f t="array" ref="E348">_FV(C348,"name")</f>
        <v>OPER SUPPLIES C-C  NO GST</v>
      </c>
      <c r="F348" s="19">
        <v>0</v>
      </c>
      <c r="G348" s="19">
        <v>0</v>
      </c>
      <c r="H348" s="19">
        <v>0</v>
      </c>
      <c r="I348" s="19">
        <f t="shared" si="31"/>
        <v>0</v>
      </c>
      <c r="L348" s="6">
        <f t="shared" si="33"/>
        <v>0</v>
      </c>
    </row>
    <row r="349" spans="3:12" ht="15.75" hidden="1" x14ac:dyDescent="0.3">
      <c r="C349" s="17" t="e" vm="358">
        <v>#VALUE!</v>
      </c>
      <c r="E349" s="14" t="str" cm="1">
        <f t="array" ref="E349">_FV(C349,"name")</f>
        <v>OPER SUPPLIES  NO GST</v>
      </c>
      <c r="F349" s="19">
        <v>0</v>
      </c>
      <c r="G349" s="19">
        <v>0</v>
      </c>
      <c r="H349" s="19">
        <v>0</v>
      </c>
      <c r="I349" s="19">
        <f t="shared" si="31"/>
        <v>0</v>
      </c>
      <c r="L349" s="6">
        <f t="shared" si="33"/>
        <v>0</v>
      </c>
    </row>
    <row r="350" spans="3:12" ht="15.75" x14ac:dyDescent="0.3">
      <c r="C350" s="17" t="e" vm="359">
        <v>#VALUE!</v>
      </c>
      <c r="E350" s="26" t="str" cm="1">
        <f t="array" ref="E350">_FV(C350,"name")</f>
        <v>OPERATING SUPPLIES</v>
      </c>
      <c r="F350" s="27">
        <v>287.89999999999998</v>
      </c>
      <c r="G350" s="27">
        <v>301.89999999999998</v>
      </c>
      <c r="H350" s="27">
        <v>384.9</v>
      </c>
      <c r="I350" s="27">
        <f t="shared" si="31"/>
        <v>974.69999999999993</v>
      </c>
      <c r="L350" s="6">
        <f t="shared" si="33"/>
        <v>1949.3999999999999</v>
      </c>
    </row>
    <row r="351" spans="3:12" ht="15.75" hidden="1" x14ac:dyDescent="0.3">
      <c r="C351" s="17" t="e" vm="360">
        <v>#VALUE!</v>
      </c>
      <c r="E351" s="14" t="str" cm="1">
        <f t="array" ref="E351">_FV(C351,"name")</f>
        <v>MOTOR VEHICLE EXP NO GST</v>
      </c>
      <c r="F351" s="19">
        <v>0</v>
      </c>
      <c r="G351" s="19">
        <v>0</v>
      </c>
      <c r="H351" s="19">
        <v>0</v>
      </c>
      <c r="I351" s="19">
        <f t="shared" si="31"/>
        <v>0</v>
      </c>
      <c r="L351" s="6">
        <f t="shared" si="33"/>
        <v>0</v>
      </c>
    </row>
    <row r="352" spans="3:12" ht="15.75" hidden="1" x14ac:dyDescent="0.3">
      <c r="C352" s="17" t="e" vm="361">
        <v>#VALUE!</v>
      </c>
      <c r="E352" s="14" t="str" cm="1">
        <f t="array" ref="E352">_FV(C352,"name")</f>
        <v>MOTOR VEHICLE EXP RE NO G</v>
      </c>
      <c r="F352" s="19">
        <v>0</v>
      </c>
      <c r="G352" s="19">
        <v>0</v>
      </c>
      <c r="H352" s="19">
        <v>0</v>
      </c>
      <c r="I352" s="19">
        <f t="shared" si="31"/>
        <v>0</v>
      </c>
      <c r="L352" s="6">
        <f t="shared" si="33"/>
        <v>0</v>
      </c>
    </row>
    <row r="353" spans="3:12" ht="15.75" hidden="1" x14ac:dyDescent="0.3">
      <c r="C353" s="17" t="e" vm="362">
        <v>#VALUE!</v>
      </c>
      <c r="E353" s="14" t="str" cm="1">
        <f t="array" ref="E353">_FV(C353,"name")</f>
        <v>VEH. &amp; EQUIP. EXE  GREENS</v>
      </c>
      <c r="F353" s="19">
        <v>0</v>
      </c>
      <c r="G353" s="19">
        <v>0</v>
      </c>
      <c r="H353" s="19">
        <v>0</v>
      </c>
      <c r="I353" s="19">
        <f t="shared" si="31"/>
        <v>0</v>
      </c>
      <c r="L353" s="6">
        <f t="shared" si="33"/>
        <v>0</v>
      </c>
    </row>
    <row r="354" spans="3:12" ht="15.75" hidden="1" x14ac:dyDescent="0.3">
      <c r="C354" s="17" t="e" vm="363">
        <v>#VALUE!</v>
      </c>
      <c r="E354" s="14" t="str" cm="1">
        <f t="array" ref="E354">_FV(C354,"name")</f>
        <v>VEH &amp; EQUIP. EXES GREENS</v>
      </c>
      <c r="F354" s="19">
        <v>0</v>
      </c>
      <c r="G354" s="19">
        <v>0</v>
      </c>
      <c r="H354" s="19">
        <v>0</v>
      </c>
      <c r="I354" s="19">
        <f t="shared" si="31"/>
        <v>0</v>
      </c>
      <c r="L354" s="6">
        <f t="shared" si="33"/>
        <v>0</v>
      </c>
    </row>
    <row r="355" spans="3:12" ht="15.75" hidden="1" x14ac:dyDescent="0.3">
      <c r="C355" s="17" t="e" vm="364">
        <v>#VALUE!</v>
      </c>
      <c r="E355" s="26" t="str" cm="1">
        <f t="array" ref="E355">_FV(C355,"name")</f>
        <v>MOTOR VEHICLE EXPENSES</v>
      </c>
      <c r="F355" s="27">
        <v>0</v>
      </c>
      <c r="G355" s="27">
        <v>0</v>
      </c>
      <c r="H355" s="27">
        <v>0</v>
      </c>
      <c r="I355" s="27">
        <f t="shared" si="31"/>
        <v>0</v>
      </c>
      <c r="L355" s="6">
        <f t="shared" si="33"/>
        <v>0</v>
      </c>
    </row>
    <row r="356" spans="3:12" ht="15.75" x14ac:dyDescent="0.3">
      <c r="C356" s="17" t="e" vm="365">
        <v>#VALUE!</v>
      </c>
      <c r="E356" s="14" t="str" cm="1">
        <f t="array" ref="E356">_FV(C356,"name")</f>
        <v>WATER &amp; SEWERAGE (43246001)</v>
      </c>
      <c r="F356" s="19">
        <v>35.979999999999997</v>
      </c>
      <c r="G356" s="19">
        <v>13161.94</v>
      </c>
      <c r="H356" s="19">
        <v>0</v>
      </c>
      <c r="I356" s="19">
        <f t="shared" si="31"/>
        <v>13197.92</v>
      </c>
      <c r="L356" s="6">
        <f t="shared" si="33"/>
        <v>26395.84</v>
      </c>
    </row>
    <row r="357" spans="3:12" ht="15.75" x14ac:dyDescent="0.3">
      <c r="C357" s="17" t="e" vm="366">
        <v>#VALUE!</v>
      </c>
      <c r="E357" s="14" t="str" cm="1">
        <f t="array" ref="E357">_FV(C357,"name")</f>
        <v>RATES</v>
      </c>
      <c r="F357" s="19">
        <v>2909.54</v>
      </c>
      <c r="G357" s="19">
        <v>2909.54</v>
      </c>
      <c r="H357" s="19">
        <v>2909.54</v>
      </c>
      <c r="I357" s="19">
        <f t="shared" si="31"/>
        <v>8728.619999999999</v>
      </c>
      <c r="L357" s="6">
        <f t="shared" si="33"/>
        <v>17457.239999999998</v>
      </c>
    </row>
    <row r="358" spans="3:12" ht="15.75" hidden="1" x14ac:dyDescent="0.3">
      <c r="C358" s="17" t="e" vm="367">
        <v>#VALUE!</v>
      </c>
      <c r="E358" s="14" t="str" cm="1">
        <f t="array" ref="E358">_FV(C358,"name")</f>
        <v>WATER &amp; SEWERAGE   GREENS</v>
      </c>
      <c r="F358" s="19">
        <v>0</v>
      </c>
      <c r="G358" s="19">
        <v>0</v>
      </c>
      <c r="H358" s="19">
        <v>0</v>
      </c>
      <c r="I358" s="19">
        <f t="shared" si="31"/>
        <v>0</v>
      </c>
      <c r="L358" s="6">
        <f t="shared" si="33"/>
        <v>0</v>
      </c>
    </row>
    <row r="359" spans="3:12" ht="15.75" hidden="1" x14ac:dyDescent="0.3">
      <c r="C359" s="17" t="e" vm="368">
        <v>#VALUE!</v>
      </c>
      <c r="E359" s="14" t="str" cm="1">
        <f t="array" ref="E359">_FV(C359,"name")</f>
        <v>WATER &amp; SEWERAGE (4324600a)</v>
      </c>
      <c r="F359" s="19">
        <v>0</v>
      </c>
      <c r="G359" s="19">
        <v>0</v>
      </c>
      <c r="H359" s="19">
        <v>0</v>
      </c>
      <c r="I359" s="19">
        <f t="shared" si="31"/>
        <v>0</v>
      </c>
      <c r="L359" s="6">
        <f t="shared" si="33"/>
        <v>0</v>
      </c>
    </row>
    <row r="360" spans="3:12" ht="15.75" hidden="1" x14ac:dyDescent="0.3">
      <c r="C360" s="17" t="e" vm="369">
        <v>#VALUE!</v>
      </c>
      <c r="E360" s="14" t="str" cm="1">
        <f t="array" ref="E360">_FV(C360,"name")</f>
        <v>WATER &amp; SEWERAGE  CAT  RE</v>
      </c>
      <c r="F360" s="19">
        <v>0</v>
      </c>
      <c r="G360" s="19">
        <v>0</v>
      </c>
      <c r="H360" s="19">
        <v>0</v>
      </c>
      <c r="I360" s="19">
        <f t="shared" si="31"/>
        <v>0</v>
      </c>
      <c r="L360" s="6">
        <f t="shared" si="33"/>
        <v>0</v>
      </c>
    </row>
    <row r="361" spans="3:12" ht="15.75" hidden="1" x14ac:dyDescent="0.3">
      <c r="C361" s="17" t="e" vm="370">
        <v>#VALUE!</v>
      </c>
      <c r="E361" s="14" t="str" cm="1">
        <f t="array" ref="E361">_FV(C361,"name")</f>
        <v>RATES GENERAL   ADMIN</v>
      </c>
      <c r="F361" s="19">
        <v>0</v>
      </c>
      <c r="G361" s="19">
        <v>0</v>
      </c>
      <c r="H361" s="19">
        <v>0</v>
      </c>
      <c r="I361" s="19">
        <f t="shared" si="31"/>
        <v>0</v>
      </c>
      <c r="L361" s="6">
        <f t="shared" si="33"/>
        <v>0</v>
      </c>
    </row>
    <row r="362" spans="3:12" ht="15.75" x14ac:dyDescent="0.3">
      <c r="C362" s="17" t="e" vm="371">
        <v>#VALUE!</v>
      </c>
      <c r="E362" s="26" t="str" cm="1">
        <f t="array" ref="E362">_FV(C362,"name")</f>
        <v>WATER AND RATES</v>
      </c>
      <c r="F362" s="27">
        <v>2945.52</v>
      </c>
      <c r="G362" s="27">
        <v>16071.48</v>
      </c>
      <c r="H362" s="27">
        <v>2909.54</v>
      </c>
      <c r="I362" s="27">
        <f t="shared" si="31"/>
        <v>21926.54</v>
      </c>
      <c r="L362" s="6">
        <f t="shared" si="33"/>
        <v>43853.08</v>
      </c>
    </row>
    <row r="363" spans="3:12" ht="15.75" x14ac:dyDescent="0.3">
      <c r="C363" s="17" t="e" vm="372">
        <v>#VALUE!</v>
      </c>
      <c r="E363" s="14" t="str" cm="1">
        <f t="array" ref="E363">_FV(C363,"name")</f>
        <v>POWER H &amp; L - ELEC</v>
      </c>
      <c r="F363" s="19">
        <v>6712.96</v>
      </c>
      <c r="G363" s="19">
        <v>6456.69</v>
      </c>
      <c r="H363" s="19">
        <v>7079.82</v>
      </c>
      <c r="I363" s="19">
        <f t="shared" si="31"/>
        <v>20249.47</v>
      </c>
      <c r="L363" s="6">
        <f t="shared" si="33"/>
        <v>40498.94</v>
      </c>
    </row>
    <row r="364" spans="3:12" ht="15.75" hidden="1" x14ac:dyDescent="0.3">
      <c r="C364" s="17" t="e" vm="373">
        <v>#VALUE!</v>
      </c>
      <c r="E364" s="14" t="str" cm="1">
        <f t="array" ref="E364">_FV(C364,"name")</f>
        <v>POWER H &amp; L - GAS&amp;OIL</v>
      </c>
      <c r="F364" s="19">
        <v>0</v>
      </c>
      <c r="G364" s="19">
        <v>0</v>
      </c>
      <c r="H364" s="19">
        <v>0</v>
      </c>
      <c r="I364" s="19">
        <f t="shared" si="31"/>
        <v>0</v>
      </c>
      <c r="L364" s="6">
        <f t="shared" si="33"/>
        <v>0</v>
      </c>
    </row>
    <row r="365" spans="3:12" ht="15.75" hidden="1" x14ac:dyDescent="0.3">
      <c r="C365" s="17" t="e" vm="374">
        <v>#VALUE!</v>
      </c>
      <c r="E365" s="14" t="str" cm="1">
        <f t="array" ref="E365">_FV(C365,"name")</f>
        <v>POWER H &amp; L - OTHER</v>
      </c>
      <c r="F365" s="19">
        <v>0</v>
      </c>
      <c r="G365" s="19">
        <v>0</v>
      </c>
      <c r="H365" s="19">
        <v>0</v>
      </c>
      <c r="I365" s="19">
        <f t="shared" si="31"/>
        <v>0</v>
      </c>
      <c r="L365" s="6">
        <f t="shared" si="33"/>
        <v>0</v>
      </c>
    </row>
    <row r="366" spans="3:12" ht="15.75" x14ac:dyDescent="0.3">
      <c r="C366" s="17" t="e" vm="375">
        <v>#VALUE!</v>
      </c>
      <c r="E366" s="26" t="str" cm="1">
        <f t="array" ref="E366">_FV(C366,"name")</f>
        <v>POWER</v>
      </c>
      <c r="F366" s="27">
        <v>10247.290000000001</v>
      </c>
      <c r="G366" s="27">
        <v>9632.98</v>
      </c>
      <c r="H366" s="27">
        <v>9836.9599999999991</v>
      </c>
      <c r="I366" s="27">
        <f t="shared" si="31"/>
        <v>29717.23</v>
      </c>
      <c r="L366" s="6">
        <f t="shared" si="33"/>
        <v>59434.46</v>
      </c>
    </row>
    <row r="367" spans="3:12" ht="15.75" x14ac:dyDescent="0.3">
      <c r="C367" s="17" t="e" vm="376">
        <v>#VALUE!</v>
      </c>
      <c r="E367" s="14" t="str" cm="1">
        <f t="array" ref="E367">_FV(C367,"name")</f>
        <v>DONATIONS CASH ADMIN GST</v>
      </c>
      <c r="F367" s="19">
        <v>2600</v>
      </c>
      <c r="G367" s="19">
        <v>0</v>
      </c>
      <c r="H367" s="19">
        <v>37.450000000000003</v>
      </c>
      <c r="I367" s="19">
        <f t="shared" si="31"/>
        <v>2637.45</v>
      </c>
      <c r="L367" s="6">
        <f t="shared" si="33"/>
        <v>5274.9</v>
      </c>
    </row>
    <row r="368" spans="3:12" ht="15.75" hidden="1" x14ac:dyDescent="0.3">
      <c r="C368" s="17" t="e" vm="377">
        <v>#VALUE!</v>
      </c>
      <c r="E368" s="14" t="str" cm="1">
        <f t="array" ref="E368">_FV(C368,"name")</f>
        <v>DONATIONS - KIND ADMIN</v>
      </c>
      <c r="F368" s="19">
        <v>0</v>
      </c>
      <c r="G368" s="19">
        <v>0</v>
      </c>
      <c r="H368" s="19">
        <v>0</v>
      </c>
      <c r="I368" s="19">
        <f t="shared" si="31"/>
        <v>0</v>
      </c>
      <c r="L368" s="6">
        <f t="shared" si="33"/>
        <v>0</v>
      </c>
    </row>
    <row r="369" spans="3:12" ht="15.75" hidden="1" x14ac:dyDescent="0.3">
      <c r="C369" s="17" t="e" vm="378">
        <v>#VALUE!</v>
      </c>
      <c r="E369" s="14" t="str" cm="1">
        <f t="array" ref="E369">_FV(C369,"name")</f>
        <v>DONATIONS CASH ADMIN no G</v>
      </c>
      <c r="F369" s="19">
        <v>0</v>
      </c>
      <c r="G369" s="19">
        <v>0</v>
      </c>
      <c r="H369" s="19">
        <v>0</v>
      </c>
      <c r="I369" s="19">
        <f t="shared" si="31"/>
        <v>0</v>
      </c>
      <c r="L369" s="6">
        <f t="shared" si="33"/>
        <v>0</v>
      </c>
    </row>
    <row r="370" spans="3:12" ht="15.75" hidden="1" x14ac:dyDescent="0.3">
      <c r="C370" s="17" t="e" vm="379">
        <v>#VALUE!</v>
      </c>
      <c r="E370" s="14" t="str" cm="1">
        <f t="array" ref="E370">_FV(C370,"name")</f>
        <v>SPONSORSHIPS - KIND ADMIN</v>
      </c>
      <c r="F370" s="19">
        <v>0</v>
      </c>
      <c r="G370" s="19">
        <v>0</v>
      </c>
      <c r="H370" s="19">
        <v>0</v>
      </c>
      <c r="I370" s="19">
        <f t="shared" si="31"/>
        <v>0</v>
      </c>
      <c r="L370" s="6">
        <f t="shared" si="33"/>
        <v>0</v>
      </c>
    </row>
    <row r="371" spans="3:12" ht="15.75" x14ac:dyDescent="0.3">
      <c r="C371" s="17" t="e" vm="380">
        <v>#VALUE!</v>
      </c>
      <c r="E371" s="14" t="str" cm="1">
        <f t="array" ref="E371">_FV(C371,"name")</f>
        <v>SPONSORSHIPS CASH   ADMIN</v>
      </c>
      <c r="F371" s="19">
        <v>0</v>
      </c>
      <c r="G371" s="19">
        <v>0</v>
      </c>
      <c r="H371" s="19">
        <v>2000</v>
      </c>
      <c r="I371" s="19">
        <f t="shared" si="31"/>
        <v>2000</v>
      </c>
      <c r="L371" s="6">
        <f t="shared" si="33"/>
        <v>4000</v>
      </c>
    </row>
    <row r="372" spans="3:12" ht="15.75" x14ac:dyDescent="0.3">
      <c r="C372" s="17" t="e" vm="381">
        <v>#VALUE!</v>
      </c>
      <c r="E372" s="26" t="str" cm="1">
        <f t="array" ref="E372">_FV(C372,"name")</f>
        <v>SPONSORSHIP AND DONANTIONS</v>
      </c>
      <c r="F372" s="27">
        <v>2600</v>
      </c>
      <c r="G372" s="27">
        <v>0</v>
      </c>
      <c r="H372" s="27">
        <v>2037.45</v>
      </c>
      <c r="I372" s="27">
        <f t="shared" si="31"/>
        <v>4637.45</v>
      </c>
      <c r="L372" s="6">
        <f t="shared" si="33"/>
        <v>9274.9</v>
      </c>
    </row>
    <row r="373" spans="3:12" ht="15.75" x14ac:dyDescent="0.3">
      <c r="C373" s="17" t="e" vm="382">
        <v>#VALUE!</v>
      </c>
      <c r="E373" s="14" t="str" cm="1">
        <f t="array" ref="E373">_FV(C373,"name")</f>
        <v>MEM. AMEN FOOD &amp; BEV. (43227001)</v>
      </c>
      <c r="F373" s="19">
        <v>369.1</v>
      </c>
      <c r="G373" s="19">
        <v>853.83</v>
      </c>
      <c r="H373" s="19">
        <v>3061.39</v>
      </c>
      <c r="I373" s="19">
        <f t="shared" si="31"/>
        <v>4284.32</v>
      </c>
      <c r="L373" s="6">
        <f t="shared" si="33"/>
        <v>8568.64</v>
      </c>
    </row>
    <row r="374" spans="3:12" ht="15.75" x14ac:dyDescent="0.3">
      <c r="C374" s="17" t="e" vm="383">
        <v>#VALUE!</v>
      </c>
      <c r="E374" s="14" t="str" cm="1">
        <f t="array" ref="E374">_FV(C374,"name")</f>
        <v>Member Amenity</v>
      </c>
      <c r="F374" s="19">
        <v>980.59</v>
      </c>
      <c r="G374" s="19">
        <v>871.18</v>
      </c>
      <c r="H374" s="19">
        <v>622.32000000000005</v>
      </c>
      <c r="I374" s="19">
        <f t="shared" si="31"/>
        <v>2474.09</v>
      </c>
      <c r="L374" s="6">
        <f t="shared" si="33"/>
        <v>4948.18</v>
      </c>
    </row>
    <row r="375" spans="3:12" ht="15.75" hidden="1" x14ac:dyDescent="0.3">
      <c r="C375" s="17" t="e" vm="384">
        <v>#VALUE!</v>
      </c>
      <c r="E375" s="14" t="str" cm="1">
        <f t="array" ref="E375">_FV(C375,"name")</f>
        <v>MEMBERS EXPENSE</v>
      </c>
      <c r="F375" s="19">
        <v>0</v>
      </c>
      <c r="G375" s="19">
        <v>0</v>
      </c>
      <c r="H375" s="19">
        <v>0</v>
      </c>
      <c r="I375" s="19">
        <f t="shared" si="31"/>
        <v>0</v>
      </c>
      <c r="L375" s="6">
        <f t="shared" si="33"/>
        <v>0</v>
      </c>
    </row>
    <row r="376" spans="3:12" ht="15.75" hidden="1" x14ac:dyDescent="0.3">
      <c r="C376" s="17" t="e" vm="385">
        <v>#VALUE!</v>
      </c>
      <c r="E376" s="14" t="str" cm="1">
        <f t="array" ref="E376">_FV(C376,"name")</f>
        <v>MEM. AMEN FOOD &amp; BEV. (4322700a)</v>
      </c>
      <c r="F376" s="19">
        <v>0</v>
      </c>
      <c r="G376" s="19">
        <v>0</v>
      </c>
      <c r="H376" s="19">
        <v>0</v>
      </c>
      <c r="I376" s="19">
        <f t="shared" ref="I376:I419" si="34">SUM(F376:H376)</f>
        <v>0</v>
      </c>
      <c r="L376" s="6">
        <f t="shared" ref="L376:L407" si="35">SUM(F376:K376)</f>
        <v>0</v>
      </c>
    </row>
    <row r="377" spans="3:12" ht="15.75" x14ac:dyDescent="0.3">
      <c r="C377" s="17" t="e" vm="386">
        <v>#VALUE!</v>
      </c>
      <c r="E377" s="26" t="str" cm="1">
        <f t="array" ref="E377">_FV(C377,"name")</f>
        <v>MEMBERS EXPENSES</v>
      </c>
      <c r="F377" s="27">
        <v>1349.69</v>
      </c>
      <c r="G377" s="27">
        <v>1725.01</v>
      </c>
      <c r="H377" s="27">
        <v>3683.71</v>
      </c>
      <c r="I377" s="27">
        <f t="shared" si="34"/>
        <v>6758.41</v>
      </c>
      <c r="L377" s="6">
        <f t="shared" si="35"/>
        <v>13516.82</v>
      </c>
    </row>
    <row r="378" spans="3:12" ht="15.75" hidden="1" x14ac:dyDescent="0.3">
      <c r="C378" s="17" t="e" vm="387">
        <v>#VALUE!</v>
      </c>
      <c r="E378" s="14" t="str" cm="1">
        <f t="array" ref="E378">_FV(C378,"name")</f>
        <v>DITORS EXPENSES NO GST</v>
      </c>
      <c r="F378" s="19">
        <v>0</v>
      </c>
      <c r="G378" s="19">
        <v>0</v>
      </c>
      <c r="H378" s="19">
        <v>0</v>
      </c>
      <c r="I378" s="19">
        <f t="shared" si="34"/>
        <v>0</v>
      </c>
      <c r="L378" s="6">
        <f t="shared" si="35"/>
        <v>0</v>
      </c>
    </row>
    <row r="379" spans="3:12" ht="15.75" x14ac:dyDescent="0.3">
      <c r="C379" s="17" t="e" vm="388">
        <v>#VALUE!</v>
      </c>
      <c r="E379" s="14" t="str" cm="1">
        <f t="array" ref="E379">_FV(C379,"name")</f>
        <v>DIRECTORS EXPENSES</v>
      </c>
      <c r="F379" s="19">
        <v>7112.45</v>
      </c>
      <c r="G379" s="19">
        <v>12169.8</v>
      </c>
      <c r="H379" s="19">
        <v>-7067.85</v>
      </c>
      <c r="I379" s="19">
        <f t="shared" si="34"/>
        <v>12214.4</v>
      </c>
      <c r="L379" s="6">
        <f t="shared" si="35"/>
        <v>24428.799999999999</v>
      </c>
    </row>
    <row r="380" spans="3:12" ht="15.75" hidden="1" x14ac:dyDescent="0.3">
      <c r="C380" s="17" t="e" vm="389">
        <v>#VALUE!</v>
      </c>
      <c r="E380" s="14" t="str" cm="1">
        <f t="array" ref="E380">_FV(C380,"name")</f>
        <v>DIRECTORS EXPENSES - DEVE</v>
      </c>
      <c r="F380" s="19">
        <v>0</v>
      </c>
      <c r="G380" s="19">
        <v>0</v>
      </c>
      <c r="H380" s="19">
        <v>0</v>
      </c>
      <c r="I380" s="19">
        <f t="shared" si="34"/>
        <v>0</v>
      </c>
      <c r="L380" s="6">
        <f t="shared" si="35"/>
        <v>0</v>
      </c>
    </row>
    <row r="381" spans="3:12" ht="15.75" x14ac:dyDescent="0.3">
      <c r="C381" s="17" t="e" vm="390">
        <v>#VALUE!</v>
      </c>
      <c r="E381" s="26" t="str" cm="1">
        <f t="array" ref="E381">_FV(C381,"name")</f>
        <v>DIRECTORS EXPENSES</v>
      </c>
      <c r="F381" s="27">
        <v>7112.45</v>
      </c>
      <c r="G381" s="27">
        <v>12169.8</v>
      </c>
      <c r="H381" s="27">
        <v>-7067.85</v>
      </c>
      <c r="I381" s="27">
        <f t="shared" si="34"/>
        <v>12214.4</v>
      </c>
      <c r="L381" s="6">
        <f t="shared" si="35"/>
        <v>24428.799999999999</v>
      </c>
    </row>
    <row r="382" spans="3:12" ht="15.75" x14ac:dyDescent="0.3">
      <c r="C382" s="17" t="e" vm="391">
        <v>#VALUE!</v>
      </c>
      <c r="E382" s="14" t="str" cm="1">
        <f t="array" ref="E382">_FV(C382,"name")</f>
        <v>OPER SUPPLIES</v>
      </c>
      <c r="F382" s="19">
        <v>2882.43</v>
      </c>
      <c r="G382" s="19">
        <v>1914.85</v>
      </c>
      <c r="H382" s="19">
        <v>654.83000000000004</v>
      </c>
      <c r="I382" s="19">
        <f t="shared" si="34"/>
        <v>5452.11</v>
      </c>
      <c r="L382" s="6">
        <f t="shared" si="35"/>
        <v>10904.22</v>
      </c>
    </row>
    <row r="383" spans="3:12" ht="15.75" x14ac:dyDescent="0.3">
      <c r="C383" s="17" t="e" vm="392">
        <v>#VALUE!</v>
      </c>
      <c r="E383" s="14" t="str" cm="1">
        <f t="array" ref="E383">_FV(C383,"name")</f>
        <v>COMPUTER CHARGES ADMIN</v>
      </c>
      <c r="F383" s="19">
        <v>1690</v>
      </c>
      <c r="G383" s="19">
        <v>1690</v>
      </c>
      <c r="H383" s="19">
        <v>1910</v>
      </c>
      <c r="I383" s="19">
        <f t="shared" si="34"/>
        <v>5290</v>
      </c>
      <c r="L383" s="6">
        <f t="shared" si="35"/>
        <v>10580</v>
      </c>
    </row>
    <row r="384" spans="3:12" ht="15.75" x14ac:dyDescent="0.3">
      <c r="C384" s="17" t="e" vm="393">
        <v>#VALUE!</v>
      </c>
      <c r="E384" s="14" t="str" cm="1">
        <f t="array" ref="E384">_FV(C384,"name")</f>
        <v>FOXTEL</v>
      </c>
      <c r="F384" s="19">
        <v>1730</v>
      </c>
      <c r="G384" s="19">
        <v>1730</v>
      </c>
      <c r="H384" s="19">
        <v>1730</v>
      </c>
      <c r="I384" s="19">
        <f t="shared" si="34"/>
        <v>5190</v>
      </c>
      <c r="L384" s="6">
        <f t="shared" si="35"/>
        <v>10380</v>
      </c>
    </row>
    <row r="385" spans="3:12" ht="15.75" x14ac:dyDescent="0.3">
      <c r="C385" s="17" t="e" vm="394">
        <v>#VALUE!</v>
      </c>
      <c r="E385" s="14" t="str" cm="1">
        <f t="array" ref="E385">_FV(C385,"name")</f>
        <v>MOTOR VEHICLE EXP</v>
      </c>
      <c r="F385" s="19">
        <v>17361.599999999999</v>
      </c>
      <c r="G385" s="19">
        <v>1026.78</v>
      </c>
      <c r="H385" s="19">
        <v>2524.4899999999998</v>
      </c>
      <c r="I385" s="19">
        <f t="shared" si="34"/>
        <v>20912.869999999995</v>
      </c>
      <c r="L385" s="6">
        <f t="shared" si="35"/>
        <v>41825.739999999991</v>
      </c>
    </row>
    <row r="386" spans="3:12" ht="15.75" x14ac:dyDescent="0.3">
      <c r="C386" s="17" t="e" vm="395">
        <v>#VALUE!</v>
      </c>
      <c r="E386" s="14" t="str" cm="1">
        <f t="array" ref="E386">_FV(C386,"name")</f>
        <v>SUBSCRIPTIONS - GEN ADMIN</v>
      </c>
      <c r="F386" s="19">
        <v>3231.05</v>
      </c>
      <c r="G386" s="19">
        <v>181.9</v>
      </c>
      <c r="H386" s="19">
        <v>2805.45</v>
      </c>
      <c r="I386" s="19">
        <f t="shared" si="34"/>
        <v>6218.4</v>
      </c>
      <c r="L386" s="6">
        <f t="shared" si="35"/>
        <v>12436.8</v>
      </c>
    </row>
    <row r="387" spans="3:12" ht="15.75" x14ac:dyDescent="0.3">
      <c r="C387" s="17" t="e" vm="396">
        <v>#VALUE!</v>
      </c>
      <c r="E387" s="14" t="str" cm="1">
        <f t="array" ref="E387">_FV(C387,"name")</f>
        <v>BANK CHARGES &amp; DUTY ADMIN</v>
      </c>
      <c r="F387" s="19">
        <v>902.55</v>
      </c>
      <c r="G387" s="19">
        <v>730.58</v>
      </c>
      <c r="H387" s="19">
        <v>727.57</v>
      </c>
      <c r="I387" s="19">
        <f t="shared" si="34"/>
        <v>2360.7000000000003</v>
      </c>
      <c r="L387" s="6">
        <f t="shared" si="35"/>
        <v>4721.4000000000005</v>
      </c>
    </row>
    <row r="388" spans="3:12" ht="15.75" x14ac:dyDescent="0.3">
      <c r="C388" s="17" t="e" vm="397">
        <v>#VALUE!</v>
      </c>
      <c r="E388" s="14" t="str" cm="1">
        <f t="array" ref="E388">_FV(C388,"name")</f>
        <v>TRAVEL ENTER. &amp; MANAGEMNT</v>
      </c>
      <c r="F388" s="19">
        <v>851.32</v>
      </c>
      <c r="G388" s="19">
        <v>1194.52</v>
      </c>
      <c r="H388" s="19">
        <v>53.94</v>
      </c>
      <c r="I388" s="19">
        <f t="shared" si="34"/>
        <v>2099.7800000000002</v>
      </c>
      <c r="L388" s="6">
        <f t="shared" si="35"/>
        <v>4199.5600000000004</v>
      </c>
    </row>
    <row r="389" spans="3:12" ht="15.75" hidden="1" x14ac:dyDescent="0.3">
      <c r="C389" s="17" t="e" vm="398">
        <v>#VALUE!</v>
      </c>
      <c r="E389" s="14" t="str" cm="1">
        <f t="array" ref="E389">_FV(C389,"name")</f>
        <v>BUSINESS DEVELOPMENT EXPE (49212000)</v>
      </c>
      <c r="F389" s="19">
        <v>0</v>
      </c>
      <c r="G389" s="19">
        <v>0</v>
      </c>
      <c r="H389" s="19">
        <v>0</v>
      </c>
      <c r="I389" s="19">
        <f t="shared" si="34"/>
        <v>0</v>
      </c>
      <c r="L389" s="6">
        <f t="shared" si="35"/>
        <v>0</v>
      </c>
    </row>
    <row r="390" spans="3:12" ht="15.75" x14ac:dyDescent="0.3">
      <c r="C390" s="17" t="e" vm="399">
        <v>#VALUE!</v>
      </c>
      <c r="E390" s="14" t="str" cm="1">
        <f t="array" ref="E390">_FV(C390,"name")</f>
        <v>POST PRINT &amp; STAT.  ADMIN</v>
      </c>
      <c r="F390" s="19">
        <v>1072.97</v>
      </c>
      <c r="G390" s="19">
        <v>1908.58</v>
      </c>
      <c r="H390" s="19">
        <v>480.1</v>
      </c>
      <c r="I390" s="19">
        <f t="shared" si="34"/>
        <v>3461.65</v>
      </c>
      <c r="L390" s="6">
        <f t="shared" si="35"/>
        <v>6923.3</v>
      </c>
    </row>
    <row r="391" spans="3:12" ht="15.75" x14ac:dyDescent="0.3">
      <c r="C391" s="17" t="e" vm="400">
        <v>#VALUE!</v>
      </c>
      <c r="E391" s="14" t="str" cm="1">
        <f t="array" ref="E391">_FV(C391,"name")</f>
        <v>POST PRINT &amp; STAT.</v>
      </c>
      <c r="F391" s="19">
        <v>1000.18</v>
      </c>
      <c r="G391" s="19">
        <v>773.02</v>
      </c>
      <c r="H391" s="19">
        <v>1472.68</v>
      </c>
      <c r="I391" s="19">
        <f t="shared" si="34"/>
        <v>3245.88</v>
      </c>
      <c r="L391" s="6">
        <f t="shared" si="35"/>
        <v>6491.76</v>
      </c>
    </row>
    <row r="392" spans="3:12" ht="15.75" x14ac:dyDescent="0.3">
      <c r="C392" s="17" t="e" vm="401">
        <v>#VALUE!</v>
      </c>
      <c r="E392" s="14" t="str" cm="1">
        <f t="array" ref="E392">_FV(C392,"name")</f>
        <v>MORTUARY INSURANCE  ADMIN</v>
      </c>
      <c r="F392" s="19">
        <v>650</v>
      </c>
      <c r="G392" s="19">
        <v>0</v>
      </c>
      <c r="H392" s="19">
        <v>1300</v>
      </c>
      <c r="I392" s="19">
        <f t="shared" si="34"/>
        <v>1950</v>
      </c>
      <c r="L392" s="6">
        <f t="shared" si="35"/>
        <v>3900</v>
      </c>
    </row>
    <row r="393" spans="3:12" ht="15.75" x14ac:dyDescent="0.3">
      <c r="C393" s="17" t="e" vm="402">
        <v>#VALUE!</v>
      </c>
      <c r="E393" s="14" t="str" cm="1">
        <f t="array" ref="E393">_FV(C393,"name")</f>
        <v>SECURITY</v>
      </c>
      <c r="F393" s="19">
        <v>400</v>
      </c>
      <c r="G393" s="19">
        <v>641.66999999999996</v>
      </c>
      <c r="H393" s="19">
        <v>400</v>
      </c>
      <c r="I393" s="19">
        <f t="shared" si="34"/>
        <v>1441.67</v>
      </c>
      <c r="L393" s="6">
        <f t="shared" si="35"/>
        <v>2883.34</v>
      </c>
    </row>
    <row r="394" spans="3:12" ht="15.75" hidden="1" x14ac:dyDescent="0.3">
      <c r="C394" s="17" t="e" vm="403">
        <v>#VALUE!</v>
      </c>
      <c r="E394" s="14" t="str" cm="1">
        <f t="array" ref="E394">_FV(C394,"name")</f>
        <v>EXP. ENTER OTHER</v>
      </c>
      <c r="F394" s="19">
        <v>0</v>
      </c>
      <c r="G394" s="19">
        <v>0</v>
      </c>
      <c r="H394" s="19">
        <v>0</v>
      </c>
      <c r="I394" s="19">
        <f t="shared" si="34"/>
        <v>0</v>
      </c>
      <c r="L394" s="6">
        <f t="shared" si="35"/>
        <v>0</v>
      </c>
    </row>
    <row r="395" spans="3:12" ht="15.75" x14ac:dyDescent="0.3">
      <c r="C395" s="17" t="e" vm="404">
        <v>#VALUE!</v>
      </c>
      <c r="E395" s="14" t="str" cm="1">
        <f t="array" ref="E395">_FV(C395,"name")</f>
        <v>FRINGE BENEFIT TAX  ADMIN</v>
      </c>
      <c r="F395" s="19">
        <v>0</v>
      </c>
      <c r="G395" s="19">
        <v>784</v>
      </c>
      <c r="H395" s="19">
        <v>1568</v>
      </c>
      <c r="I395" s="19">
        <f t="shared" si="34"/>
        <v>2352</v>
      </c>
      <c r="L395" s="6">
        <f t="shared" si="35"/>
        <v>4704</v>
      </c>
    </row>
    <row r="396" spans="3:12" ht="15.75" x14ac:dyDescent="0.3">
      <c r="C396" s="17" t="e" vm="405">
        <v>#VALUE!</v>
      </c>
      <c r="E396" s="14" t="str" cm="1">
        <f t="array" ref="E396">_FV(C396,"name")</f>
        <v>BANK FEES WITH GST  ADMIN</v>
      </c>
      <c r="F396" s="19">
        <v>162</v>
      </c>
      <c r="G396" s="19">
        <v>147</v>
      </c>
      <c r="H396" s="19">
        <v>120</v>
      </c>
      <c r="I396" s="19">
        <f t="shared" si="34"/>
        <v>429</v>
      </c>
      <c r="L396" s="6">
        <f t="shared" si="35"/>
        <v>858</v>
      </c>
    </row>
    <row r="397" spans="3:12" ht="15.75" x14ac:dyDescent="0.3">
      <c r="C397" s="17" t="e" vm="406">
        <v>#VALUE!</v>
      </c>
      <c r="E397" s="14" t="str" cm="1">
        <f t="array" ref="E397">_FV(C397,"name")</f>
        <v>TOUR COSTS</v>
      </c>
      <c r="F397" s="19">
        <v>0</v>
      </c>
      <c r="G397" s="19">
        <v>71.36</v>
      </c>
      <c r="H397" s="19">
        <v>0</v>
      </c>
      <c r="I397" s="19">
        <f t="shared" si="34"/>
        <v>71.36</v>
      </c>
      <c r="L397" s="6">
        <f t="shared" si="35"/>
        <v>142.72</v>
      </c>
    </row>
    <row r="398" spans="3:12" ht="15.75" x14ac:dyDescent="0.3">
      <c r="C398" s="17" t="e" vm="407">
        <v>#VALUE!</v>
      </c>
      <c r="E398" s="14" t="str" cm="1">
        <f t="array" ref="E398">_FV(C398,"name")</f>
        <v>LICENSE FEES</v>
      </c>
      <c r="F398" s="19">
        <v>927.27</v>
      </c>
      <c r="G398" s="19">
        <v>0</v>
      </c>
      <c r="H398" s="19">
        <v>0</v>
      </c>
      <c r="I398" s="19">
        <f t="shared" si="34"/>
        <v>927.27</v>
      </c>
      <c r="L398" s="6">
        <f t="shared" si="35"/>
        <v>1854.54</v>
      </c>
    </row>
    <row r="399" spans="3:12" ht="15.75" hidden="1" x14ac:dyDescent="0.3">
      <c r="C399" s="17" t="e" vm="408">
        <v>#VALUE!</v>
      </c>
      <c r="E399" s="14" t="str" cm="1">
        <f t="array" ref="E399">_FV(C399,"name")</f>
        <v>BAD DEBTS     ADMIN</v>
      </c>
      <c r="F399" s="19">
        <v>0</v>
      </c>
      <c r="G399" s="19">
        <v>0</v>
      </c>
      <c r="H399" s="19">
        <v>0</v>
      </c>
      <c r="I399" s="19">
        <f t="shared" si="34"/>
        <v>0</v>
      </c>
      <c r="L399" s="6">
        <f t="shared" si="35"/>
        <v>0</v>
      </c>
    </row>
    <row r="400" spans="3:12" ht="15.75" hidden="1" x14ac:dyDescent="0.3">
      <c r="C400" s="17" t="e" vm="409">
        <v>#VALUE!</v>
      </c>
      <c r="E400" s="14" t="str" cm="1">
        <f t="array" ref="E400">_FV(C400,"name")</f>
        <v>GOLDEN SHOT</v>
      </c>
      <c r="F400" s="19">
        <v>0</v>
      </c>
      <c r="G400" s="19">
        <v>0</v>
      </c>
      <c r="H400" s="19">
        <v>0</v>
      </c>
      <c r="I400" s="19">
        <f t="shared" si="34"/>
        <v>0</v>
      </c>
      <c r="L400" s="6">
        <f t="shared" si="35"/>
        <v>0</v>
      </c>
    </row>
    <row r="401" spans="3:12" ht="15.75" hidden="1" x14ac:dyDescent="0.3">
      <c r="C401" s="17" t="e" vm="410">
        <v>#VALUE!</v>
      </c>
      <c r="E401" s="14" t="str" cm="1">
        <f t="array" ref="E401">_FV(C401,"name")</f>
        <v>PCIE GREENS</v>
      </c>
      <c r="F401" s="19">
        <v>0</v>
      </c>
      <c r="G401" s="19">
        <v>0</v>
      </c>
      <c r="H401" s="19">
        <v>0</v>
      </c>
      <c r="I401" s="19">
        <f t="shared" si="34"/>
        <v>0</v>
      </c>
      <c r="L401" s="6">
        <f t="shared" si="35"/>
        <v>0</v>
      </c>
    </row>
    <row r="402" spans="3:12" ht="15.75" hidden="1" x14ac:dyDescent="0.3">
      <c r="C402" s="17" t="e" vm="411">
        <v>#VALUE!</v>
      </c>
      <c r="E402" s="14" t="str" cm="1">
        <f t="array" ref="E402">_FV(C402,"name")</f>
        <v>BUSINESS DEVELOPMENT EXPE (49212100)</v>
      </c>
      <c r="F402" s="19">
        <v>0</v>
      </c>
      <c r="G402" s="19">
        <v>0</v>
      </c>
      <c r="H402" s="19">
        <v>0</v>
      </c>
      <c r="I402" s="19">
        <f t="shared" si="34"/>
        <v>0</v>
      </c>
      <c r="L402" s="6">
        <f t="shared" si="35"/>
        <v>0</v>
      </c>
    </row>
    <row r="403" spans="3:12" ht="15.75" hidden="1" x14ac:dyDescent="0.3">
      <c r="C403" s="17" t="e" vm="412">
        <v>#VALUE!</v>
      </c>
      <c r="E403" s="14" t="str" cm="1">
        <f t="array" ref="E403">_FV(C403,"name")</f>
        <v>EXES. ENTERTAINERS OT</v>
      </c>
      <c r="F403" s="19">
        <v>0</v>
      </c>
      <c r="G403" s="19">
        <v>0</v>
      </c>
      <c r="H403" s="19">
        <v>0</v>
      </c>
      <c r="I403" s="19">
        <f t="shared" si="34"/>
        <v>0</v>
      </c>
      <c r="L403" s="6">
        <f t="shared" si="35"/>
        <v>0</v>
      </c>
    </row>
    <row r="404" spans="3:12" ht="15.75" hidden="1" x14ac:dyDescent="0.3">
      <c r="C404" s="17" t="e" vm="413">
        <v>#VALUE!</v>
      </c>
      <c r="E404" s="14" t="str" cm="1">
        <f t="array" ref="E404">_FV(C404,"name")</f>
        <v>Prior Period Adjustment</v>
      </c>
      <c r="F404" s="19">
        <v>0</v>
      </c>
      <c r="G404" s="19">
        <v>0</v>
      </c>
      <c r="H404" s="19">
        <v>0</v>
      </c>
      <c r="I404" s="19">
        <f t="shared" si="34"/>
        <v>0</v>
      </c>
      <c r="L404" s="6">
        <f t="shared" si="35"/>
        <v>0</v>
      </c>
    </row>
    <row r="405" spans="3:12" ht="15.75" hidden="1" x14ac:dyDescent="0.3">
      <c r="C405" s="17" t="e" vm="414">
        <v>#VALUE!</v>
      </c>
      <c r="E405" s="14" t="str" cm="1">
        <f t="array" ref="E405">_FV(C405,"name")</f>
        <v>JOBKEEPER PAYMENT</v>
      </c>
      <c r="F405" s="19">
        <v>0</v>
      </c>
      <c r="G405" s="19">
        <v>0</v>
      </c>
      <c r="H405" s="19">
        <v>0</v>
      </c>
      <c r="I405" s="19">
        <f t="shared" si="34"/>
        <v>0</v>
      </c>
      <c r="L405" s="6">
        <f t="shared" si="35"/>
        <v>0</v>
      </c>
    </row>
    <row r="406" spans="3:12" ht="15.75" hidden="1" x14ac:dyDescent="0.3">
      <c r="C406" s="17" t="e" vm="415">
        <v>#VALUE!</v>
      </c>
      <c r="E406" s="14" t="str" cm="1">
        <f t="array" ref="E406">_FV(C406,"name")</f>
        <v>VALUE OF ASSETS DIS ADMIN</v>
      </c>
      <c r="F406" s="19">
        <v>0</v>
      </c>
      <c r="G406" s="19">
        <v>0</v>
      </c>
      <c r="H406" s="19">
        <v>0</v>
      </c>
      <c r="I406" s="19">
        <f t="shared" si="34"/>
        <v>0</v>
      </c>
      <c r="L406" s="6">
        <f t="shared" si="35"/>
        <v>0</v>
      </c>
    </row>
    <row r="407" spans="3:12" ht="15.75" hidden="1" x14ac:dyDescent="0.3">
      <c r="C407" s="17" t="e" vm="416">
        <v>#VALUE!</v>
      </c>
      <c r="E407" s="14" t="str" cm="1">
        <f t="array" ref="E407">_FV(C407,"name")</f>
        <v>INCOME TAX EXPENSE</v>
      </c>
      <c r="F407" s="19">
        <v>0</v>
      </c>
      <c r="G407" s="19">
        <v>0</v>
      </c>
      <c r="H407" s="19">
        <v>0</v>
      </c>
      <c r="I407" s="19">
        <f t="shared" si="34"/>
        <v>0</v>
      </c>
      <c r="L407" s="6">
        <f t="shared" si="35"/>
        <v>0</v>
      </c>
    </row>
    <row r="408" spans="3:12" ht="15.75" hidden="1" x14ac:dyDescent="0.3">
      <c r="C408" s="17" t="e" vm="417">
        <v>#VALUE!</v>
      </c>
      <c r="E408" s="14" t="str" cm="1">
        <f t="array" ref="E408">_FV(C408,"name")</f>
        <v>RENT PAYABLE    ADMIN</v>
      </c>
      <c r="F408" s="19">
        <v>0</v>
      </c>
      <c r="G408" s="19">
        <v>0</v>
      </c>
      <c r="H408" s="19">
        <v>0</v>
      </c>
      <c r="I408" s="19">
        <f t="shared" si="34"/>
        <v>0</v>
      </c>
      <c r="L408" s="6">
        <f t="shared" ref="L408:L419" si="36">SUM(F408:K408)</f>
        <v>0</v>
      </c>
    </row>
    <row r="409" spans="3:12" ht="15.75" x14ac:dyDescent="0.3">
      <c r="C409" s="17" t="e" vm="418">
        <v>#VALUE!</v>
      </c>
      <c r="E409" s="14" t="str" cm="1">
        <f t="array" ref="E409">_FV(C409,"name")</f>
        <v>COMMISSION - OTHER  ADMIN</v>
      </c>
      <c r="F409" s="19">
        <v>-109.36</v>
      </c>
      <c r="G409" s="19">
        <v>0</v>
      </c>
      <c r="H409" s="19">
        <v>0</v>
      </c>
      <c r="I409" s="19">
        <f t="shared" si="34"/>
        <v>-109.36</v>
      </c>
      <c r="L409" s="6">
        <f t="shared" si="36"/>
        <v>-218.72</v>
      </c>
    </row>
    <row r="410" spans="3:12" ht="15.75" x14ac:dyDescent="0.3">
      <c r="C410" s="17" t="e" vm="419">
        <v>#VALUE!</v>
      </c>
      <c r="E410" s="14" t="str" cm="1">
        <f t="array" ref="E410">_FV(C410,"name")</f>
        <v>MOTOR VEHICLE EXP ADMIN</v>
      </c>
      <c r="F410" s="19">
        <v>-10.36</v>
      </c>
      <c r="G410" s="19">
        <v>437.05</v>
      </c>
      <c r="H410" s="19">
        <v>330.28</v>
      </c>
      <c r="I410" s="19">
        <f t="shared" si="34"/>
        <v>756.97</v>
      </c>
      <c r="L410" s="6">
        <f t="shared" si="36"/>
        <v>1513.94</v>
      </c>
    </row>
    <row r="411" spans="3:12" ht="15.75" x14ac:dyDescent="0.3">
      <c r="C411" s="17" t="e" vm="420">
        <v>#VALUE!</v>
      </c>
      <c r="E411" s="26" t="str" cm="1">
        <f t="array" ref="E411">_FV(C411,"name")</f>
        <v>OVERHEAD EXPENSES OTHER</v>
      </c>
      <c r="F411" s="27">
        <v>32741.65</v>
      </c>
      <c r="G411" s="27">
        <v>13231.31</v>
      </c>
      <c r="H411" s="27">
        <v>16077.34</v>
      </c>
      <c r="I411" s="27">
        <f t="shared" si="34"/>
        <v>62050.3</v>
      </c>
      <c r="L411" s="6">
        <f t="shared" si="36"/>
        <v>124100.6</v>
      </c>
    </row>
    <row r="412" spans="3:12" ht="15.75" hidden="1" x14ac:dyDescent="0.3">
      <c r="C412" s="17" t="e" vm="421">
        <v>#VALUE!</v>
      </c>
      <c r="E412" s="14" t="str" cm="1">
        <f t="array" ref="E412">_FV(C412,"name")</f>
        <v>CASH DISCREPANCY PRO SHOP</v>
      </c>
      <c r="F412" s="19">
        <v>0</v>
      </c>
      <c r="G412" s="19">
        <v>0</v>
      </c>
      <c r="H412" s="19">
        <v>0</v>
      </c>
      <c r="I412" s="19">
        <f t="shared" si="34"/>
        <v>0</v>
      </c>
      <c r="L412" s="6">
        <f t="shared" si="36"/>
        <v>0</v>
      </c>
    </row>
    <row r="413" spans="3:12" ht="15.75" x14ac:dyDescent="0.3">
      <c r="C413" s="17" t="e" vm="422">
        <v>#VALUE!</v>
      </c>
      <c r="E413" s="14" t="str" cm="1">
        <f t="array" ref="E413">_FV(C413,"name")</f>
        <v>CASH DISCREPANCY</v>
      </c>
      <c r="F413" s="19">
        <v>33.03</v>
      </c>
      <c r="G413" s="19">
        <v>46.61</v>
      </c>
      <c r="H413" s="19">
        <v>-146.69999999999999</v>
      </c>
      <c r="I413" s="19">
        <f t="shared" si="34"/>
        <v>-67.059999999999988</v>
      </c>
      <c r="L413" s="6">
        <f t="shared" si="36"/>
        <v>-134.11999999999998</v>
      </c>
    </row>
    <row r="414" spans="3:12" ht="15.75" x14ac:dyDescent="0.3">
      <c r="C414" s="17" t="e" vm="423">
        <v>#VALUE!</v>
      </c>
      <c r="E414" s="26" t="str" cm="1">
        <f t="array" ref="E414">_FV(C414,"name")</f>
        <v>CASH DISCREPANCY</v>
      </c>
      <c r="F414" s="27">
        <v>33.03</v>
      </c>
      <c r="G414" s="27">
        <v>46.61</v>
      </c>
      <c r="H414" s="27">
        <v>-146.69999999999999</v>
      </c>
      <c r="I414" s="27">
        <f t="shared" si="34"/>
        <v>-67.059999999999988</v>
      </c>
      <c r="L414" s="6">
        <f t="shared" si="36"/>
        <v>-134.11999999999998</v>
      </c>
    </row>
    <row r="415" spans="3:12" ht="15.75" hidden="1" x14ac:dyDescent="0.3">
      <c r="C415" s="17" t="e" vm="424">
        <v>#VALUE!</v>
      </c>
      <c r="E415" s="14" t="str" cm="1">
        <f t="array" ref="E415">_FV(C415,"name")</f>
        <v>ADMIN EXPENSES</v>
      </c>
      <c r="F415" s="19">
        <v>0</v>
      </c>
      <c r="G415" s="19">
        <v>0</v>
      </c>
      <c r="H415" s="19">
        <v>0</v>
      </c>
      <c r="I415" s="19">
        <f t="shared" si="34"/>
        <v>0</v>
      </c>
      <c r="L415" s="6">
        <f t="shared" si="36"/>
        <v>0</v>
      </c>
    </row>
    <row r="416" spans="3:12" ht="15.75" hidden="1" x14ac:dyDescent="0.3">
      <c r="C416" s="17" t="e" vm="425">
        <v>#VALUE!</v>
      </c>
      <c r="E416" s="14" t="str" cm="1">
        <f t="array" ref="E416">_FV(C416,"name")</f>
        <v>Bank Revaluations</v>
      </c>
      <c r="F416" s="19">
        <v>0</v>
      </c>
      <c r="G416" s="19">
        <v>0</v>
      </c>
      <c r="H416" s="19">
        <v>0</v>
      </c>
      <c r="I416" s="19">
        <f t="shared" si="34"/>
        <v>0</v>
      </c>
      <c r="L416" s="6">
        <f t="shared" si="36"/>
        <v>0</v>
      </c>
    </row>
    <row r="417" spans="3:12" ht="15.75" hidden="1" x14ac:dyDescent="0.3">
      <c r="C417" s="17" t="e" vm="426">
        <v>#VALUE!</v>
      </c>
      <c r="E417" s="14" t="str" cm="1">
        <f t="array" ref="E417">_FV(C417,"name")</f>
        <v>Realised foreign currency gains and losses</v>
      </c>
      <c r="F417" s="19">
        <v>0</v>
      </c>
      <c r="G417" s="19">
        <v>0</v>
      </c>
      <c r="H417" s="19">
        <v>0</v>
      </c>
      <c r="I417" s="19">
        <f t="shared" si="34"/>
        <v>0</v>
      </c>
      <c r="L417" s="6">
        <f t="shared" si="36"/>
        <v>0</v>
      </c>
    </row>
    <row r="418" spans="3:12" ht="15.75" hidden="1" x14ac:dyDescent="0.3">
      <c r="C418" s="17" t="e" vm="427">
        <v>#VALUE!</v>
      </c>
      <c r="E418" s="14" t="str" cm="1">
        <f t="array" ref="E418">_FV(C418,"name")</f>
        <v>Unrealised foreign currency gains and losses</v>
      </c>
      <c r="F418" s="19">
        <v>0</v>
      </c>
      <c r="G418" s="19">
        <v>0</v>
      </c>
      <c r="H418" s="19">
        <v>0</v>
      </c>
      <c r="I418" s="19">
        <f t="shared" si="34"/>
        <v>0</v>
      </c>
      <c r="L418" s="6">
        <f t="shared" si="36"/>
        <v>0</v>
      </c>
    </row>
    <row r="419" spans="3:12" ht="15.75" hidden="1" x14ac:dyDescent="0.3">
      <c r="C419" s="17" t="e" vm="428">
        <v>#VALUE!</v>
      </c>
      <c r="E419" s="26" t="str" cm="1">
        <f t="array" ref="E419">_FV(C419,"name")</f>
        <v>Foreign currency gains and losses</v>
      </c>
      <c r="F419" s="27">
        <v>0</v>
      </c>
      <c r="G419" s="27">
        <v>0</v>
      </c>
      <c r="H419" s="27">
        <v>0</v>
      </c>
      <c r="I419" s="27">
        <f t="shared" si="34"/>
        <v>0</v>
      </c>
      <c r="L419" s="6">
        <f t="shared" si="36"/>
        <v>0</v>
      </c>
    </row>
    <row r="420" spans="3:12" ht="15.75" x14ac:dyDescent="0.3">
      <c r="C420" s="17" t="e" vm="36">
        <v>#VALUE!</v>
      </c>
      <c r="E420" s="3" t="str" cm="1">
        <f t="array" ref="E420">_FV(C420,"name")</f>
        <v>OVERHEAD EXPENSES</v>
      </c>
      <c r="F420" s="20">
        <v>185550.78</v>
      </c>
      <c r="G420" s="20">
        <v>170833.04</v>
      </c>
      <c r="H420" s="20">
        <v>160313.07</v>
      </c>
      <c r="I420" s="20">
        <f>SUM(F420:H420)</f>
        <v>516696.89</v>
      </c>
      <c r="L420" s="1">
        <v>1</v>
      </c>
    </row>
    <row r="421" spans="3:12" ht="15.75" x14ac:dyDescent="0.3">
      <c r="I421" s="19"/>
      <c r="L421" s="1">
        <v>1</v>
      </c>
    </row>
    <row r="422" spans="3:12" ht="15.75" x14ac:dyDescent="0.3">
      <c r="C422" s="17" t="e" vm="39">
        <v>#VALUE!</v>
      </c>
      <c r="E422" s="3" t="str" cm="1">
        <f t="array" ref="E422">_FV(C422,"name")</f>
        <v>EBITDA</v>
      </c>
      <c r="F422" s="20">
        <v>46206.43</v>
      </c>
      <c r="G422" s="20">
        <v>19329.72</v>
      </c>
      <c r="H422" s="20">
        <v>-59623.5</v>
      </c>
      <c r="I422" s="20">
        <f>SUM(F422:H422)</f>
        <v>5912.6499999999942</v>
      </c>
      <c r="L422" s="1">
        <v>1</v>
      </c>
    </row>
    <row r="423" spans="3:12" ht="15.75" x14ac:dyDescent="0.3">
      <c r="I423" s="19"/>
      <c r="L423" s="1">
        <v>1</v>
      </c>
    </row>
    <row r="424" spans="3:12" ht="15.75" x14ac:dyDescent="0.3">
      <c r="C424" s="17" t="e" vm="429">
        <v>#VALUE!</v>
      </c>
      <c r="E424" s="14" t="str" cm="1">
        <f t="array" ref="E424">_FV(C424,"name")</f>
        <v>DEPRECIATION P.MACH</v>
      </c>
      <c r="F424" s="19">
        <v>13591.76</v>
      </c>
      <c r="G424" s="19">
        <v>13560.09</v>
      </c>
      <c r="H424" s="19">
        <v>13122.61</v>
      </c>
      <c r="I424" s="19">
        <f t="shared" ref="I424:I437" si="37">SUM(F424:H424)</f>
        <v>40274.46</v>
      </c>
      <c r="L424" s="6">
        <f t="shared" ref="L424:L437" si="38">SUM(F424:K424)</f>
        <v>80548.92</v>
      </c>
    </row>
    <row r="425" spans="3:12" ht="15.75" x14ac:dyDescent="0.3">
      <c r="C425" s="17" t="e" vm="430">
        <v>#VALUE!</v>
      </c>
      <c r="E425" s="14" t="str" cm="1">
        <f t="array" ref="E425">_FV(C425,"name")</f>
        <v>DEPRECIATION BUILDING</v>
      </c>
      <c r="F425" s="19">
        <v>10140.18</v>
      </c>
      <c r="G425" s="19">
        <v>10478.18</v>
      </c>
      <c r="H425" s="19">
        <v>10140.16</v>
      </c>
      <c r="I425" s="19">
        <f t="shared" si="37"/>
        <v>30758.52</v>
      </c>
      <c r="L425" s="6">
        <f t="shared" si="38"/>
        <v>61517.04</v>
      </c>
    </row>
    <row r="426" spans="3:12" ht="15.75" x14ac:dyDescent="0.3">
      <c r="C426" s="17" t="e" vm="431">
        <v>#VALUE!</v>
      </c>
      <c r="E426" s="14" t="str" cm="1">
        <f t="array" ref="E426">_FV(C426,"name")</f>
        <v>DEP. CARTS PS GREENS</v>
      </c>
      <c r="F426" s="19">
        <v>5495.08</v>
      </c>
      <c r="G426" s="19">
        <v>5602.81</v>
      </c>
      <c r="H426" s="19">
        <v>5449.84</v>
      </c>
      <c r="I426" s="19">
        <f t="shared" si="37"/>
        <v>16547.73</v>
      </c>
      <c r="L426" s="6">
        <f t="shared" si="38"/>
        <v>33095.46</v>
      </c>
    </row>
    <row r="427" spans="3:12" ht="15.75" x14ac:dyDescent="0.3">
      <c r="C427" s="17" t="e" vm="432">
        <v>#VALUE!</v>
      </c>
      <c r="E427" s="14" t="str" cm="1">
        <f t="array" ref="E427">_FV(C427,"name")</f>
        <v>DEP. PLANT &amp; EQUIP</v>
      </c>
      <c r="F427" s="19">
        <v>6118.55</v>
      </c>
      <c r="G427" s="19">
        <v>6151.93</v>
      </c>
      <c r="H427" s="19">
        <v>5932.87</v>
      </c>
      <c r="I427" s="19">
        <f t="shared" si="37"/>
        <v>18203.349999999999</v>
      </c>
      <c r="L427" s="6">
        <f t="shared" si="38"/>
        <v>36406.699999999997</v>
      </c>
    </row>
    <row r="428" spans="3:12" ht="15.75" x14ac:dyDescent="0.3">
      <c r="C428" s="17" t="e" vm="433">
        <v>#VALUE!</v>
      </c>
      <c r="E428" s="14" t="str" cm="1">
        <f t="array" ref="E428">_FV(C428,"name")</f>
        <v>DEPRECIATION CATERING</v>
      </c>
      <c r="F428" s="19">
        <v>1736.06</v>
      </c>
      <c r="G428" s="19">
        <v>1797.97</v>
      </c>
      <c r="H428" s="19">
        <v>1745.25</v>
      </c>
      <c r="I428" s="19">
        <f t="shared" si="37"/>
        <v>5279.28</v>
      </c>
      <c r="L428" s="6">
        <f t="shared" si="38"/>
        <v>10558.56</v>
      </c>
    </row>
    <row r="429" spans="3:12" ht="15.75" x14ac:dyDescent="0.3">
      <c r="C429" s="17" t="e" vm="434">
        <v>#VALUE!</v>
      </c>
      <c r="E429" s="14" t="str" cm="1">
        <f t="array" ref="E429">_FV(C429,"name")</f>
        <v>LEASE AMORTISATION -</v>
      </c>
      <c r="F429" s="19">
        <v>1160.33</v>
      </c>
      <c r="G429" s="19">
        <v>1199.01</v>
      </c>
      <c r="H429" s="19">
        <v>1160.33</v>
      </c>
      <c r="I429" s="19">
        <f t="shared" si="37"/>
        <v>3519.67</v>
      </c>
      <c r="L429" s="6">
        <f t="shared" si="38"/>
        <v>7039.34</v>
      </c>
    </row>
    <row r="430" spans="3:12" ht="15.75" x14ac:dyDescent="0.3">
      <c r="C430" s="17" t="e" vm="435">
        <v>#VALUE!</v>
      </c>
      <c r="E430" s="14" t="str" cm="1">
        <f t="array" ref="E430">_FV(C430,"name")</f>
        <v>DEP. PLANT &amp; FITT   ADMIN</v>
      </c>
      <c r="F430" s="19">
        <v>830.71</v>
      </c>
      <c r="G430" s="19">
        <v>858.37</v>
      </c>
      <c r="H430" s="19">
        <v>830.68</v>
      </c>
      <c r="I430" s="19">
        <f t="shared" si="37"/>
        <v>2519.7599999999998</v>
      </c>
      <c r="L430" s="6">
        <f t="shared" si="38"/>
        <v>5039.5199999999995</v>
      </c>
    </row>
    <row r="431" spans="3:12" ht="15.75" hidden="1" x14ac:dyDescent="0.3">
      <c r="C431" s="17" t="e" vm="436">
        <v>#VALUE!</v>
      </c>
      <c r="E431" s="14" t="str" cm="1">
        <f t="array" ref="E431">_FV(C431,"name")</f>
        <v>LEASE AMORT. PM</v>
      </c>
      <c r="F431" s="19">
        <v>0</v>
      </c>
      <c r="G431" s="19">
        <v>0</v>
      </c>
      <c r="H431" s="19">
        <v>0</v>
      </c>
      <c r="I431" s="19">
        <f t="shared" si="37"/>
        <v>0</v>
      </c>
      <c r="L431" s="6">
        <f t="shared" si="38"/>
        <v>0</v>
      </c>
    </row>
    <row r="432" spans="3:12" ht="15.75" hidden="1" x14ac:dyDescent="0.3">
      <c r="C432" s="17" t="e" vm="437">
        <v>#VALUE!</v>
      </c>
      <c r="E432" s="14" t="str" cm="1">
        <f t="array" ref="E432">_FV(C432,"name")</f>
        <v>DEPRECIATION BAR</v>
      </c>
      <c r="F432" s="19">
        <v>0</v>
      </c>
      <c r="G432" s="19">
        <v>0</v>
      </c>
      <c r="H432" s="19">
        <v>0</v>
      </c>
      <c r="I432" s="19">
        <f t="shared" si="37"/>
        <v>0</v>
      </c>
      <c r="L432" s="6">
        <f t="shared" si="38"/>
        <v>0</v>
      </c>
    </row>
    <row r="433" spans="3:12" ht="15.75" hidden="1" x14ac:dyDescent="0.3">
      <c r="C433" s="17" t="e" vm="438">
        <v>#VALUE!</v>
      </c>
      <c r="E433" s="14" t="str" cm="1">
        <f t="array" ref="E433">_FV(C433,"name")</f>
        <v>LEASE AMORTISATION  ADMIN</v>
      </c>
      <c r="F433" s="19">
        <v>0</v>
      </c>
      <c r="G433" s="19">
        <v>0</v>
      </c>
      <c r="H433" s="19">
        <v>0</v>
      </c>
      <c r="I433" s="19">
        <f t="shared" si="37"/>
        <v>0</v>
      </c>
      <c r="L433" s="6">
        <f t="shared" si="38"/>
        <v>0</v>
      </c>
    </row>
    <row r="434" spans="3:12" ht="15.75" hidden="1" x14ac:dyDescent="0.3">
      <c r="C434" s="17" t="e" vm="439">
        <v>#VALUE!</v>
      </c>
      <c r="E434" s="14" t="str" cm="1">
        <f t="array" ref="E434">_FV(C434,"name")</f>
        <v>LEASE AMORTISATION - GREE</v>
      </c>
      <c r="F434" s="19">
        <v>0</v>
      </c>
      <c r="G434" s="19">
        <v>0</v>
      </c>
      <c r="H434" s="19">
        <v>0</v>
      </c>
      <c r="I434" s="19">
        <f t="shared" si="37"/>
        <v>0</v>
      </c>
      <c r="L434" s="6">
        <f t="shared" si="38"/>
        <v>0</v>
      </c>
    </row>
    <row r="435" spans="3:12" ht="15.75" hidden="1" x14ac:dyDescent="0.3">
      <c r="C435" s="17" t="e" vm="440">
        <v>#VALUE!</v>
      </c>
      <c r="E435" s="14" t="str" cm="1">
        <f t="array" ref="E435">_FV(C435,"name")</f>
        <v>DEPRECIATION TAB</v>
      </c>
      <c r="F435" s="19">
        <v>0</v>
      </c>
      <c r="G435" s="19">
        <v>0</v>
      </c>
      <c r="H435" s="19">
        <v>0</v>
      </c>
      <c r="I435" s="19">
        <f t="shared" si="37"/>
        <v>0</v>
      </c>
      <c r="L435" s="6">
        <f t="shared" si="38"/>
        <v>0</v>
      </c>
    </row>
    <row r="436" spans="3:12" ht="15.75" hidden="1" x14ac:dyDescent="0.3">
      <c r="C436" s="17" t="e" vm="441">
        <v>#VALUE!</v>
      </c>
      <c r="E436" s="14" t="str" cm="1">
        <f t="array" ref="E436">_FV(C436,"name")</f>
        <v>DEP &amp; AMORT P &amp; EQU GREEN</v>
      </c>
      <c r="F436" s="19">
        <v>0</v>
      </c>
      <c r="G436" s="19">
        <v>0</v>
      </c>
      <c r="H436" s="19">
        <v>0</v>
      </c>
      <c r="I436" s="19">
        <f t="shared" si="37"/>
        <v>0</v>
      </c>
      <c r="L436" s="6">
        <f t="shared" si="38"/>
        <v>0</v>
      </c>
    </row>
    <row r="437" spans="3:12" ht="15.75" hidden="1" x14ac:dyDescent="0.3">
      <c r="C437" s="17" t="e" vm="442">
        <v>#VALUE!</v>
      </c>
      <c r="E437" s="14" t="str" cm="1">
        <f t="array" ref="E437">_FV(C437,"name")</f>
        <v>DEPRECIATION KENO</v>
      </c>
      <c r="F437" s="19">
        <v>0</v>
      </c>
      <c r="G437" s="19">
        <v>0</v>
      </c>
      <c r="H437" s="19">
        <v>0</v>
      </c>
      <c r="I437" s="19">
        <f t="shared" si="37"/>
        <v>0</v>
      </c>
      <c r="L437" s="6">
        <f t="shared" si="38"/>
        <v>0</v>
      </c>
    </row>
    <row r="438" spans="3:12" ht="15.75" x14ac:dyDescent="0.3">
      <c r="C438" s="17" t="e" vm="37">
        <v>#VALUE!</v>
      </c>
      <c r="E438" s="3" t="str" cm="1">
        <f t="array" ref="E438">_FV(C438,"name")</f>
        <v>DEPRECIATION P&amp;L</v>
      </c>
      <c r="F438" s="20">
        <v>39072.67</v>
      </c>
      <c r="G438" s="20">
        <v>39648.36</v>
      </c>
      <c r="H438" s="20">
        <v>38381.74</v>
      </c>
      <c r="I438" s="20">
        <f>SUM(F438:H438)</f>
        <v>117102.76999999999</v>
      </c>
      <c r="L438" s="1">
        <v>1</v>
      </c>
    </row>
    <row r="439" spans="3:12" ht="15.75" x14ac:dyDescent="0.3">
      <c r="I439" s="19"/>
      <c r="L439" s="1">
        <v>1</v>
      </c>
    </row>
    <row r="440" spans="3:12" ht="15.75" x14ac:dyDescent="0.3">
      <c r="C440" s="17" t="e" vm="71">
        <v>#VALUE!</v>
      </c>
      <c r="E440" s="3" t="str" cm="1">
        <f t="array" ref="E440">_FV(C440,"name")</f>
        <v>EBIT</v>
      </c>
      <c r="F440" s="20">
        <v>7133.76</v>
      </c>
      <c r="G440" s="20">
        <v>-20318.64</v>
      </c>
      <c r="H440" s="20">
        <v>-98005.24</v>
      </c>
      <c r="I440" s="20">
        <f>SUM(F440:H440)</f>
        <v>-111190.12000000001</v>
      </c>
      <c r="L440" s="1">
        <v>1</v>
      </c>
    </row>
    <row r="441" spans="3:12" ht="15.75" x14ac:dyDescent="0.3">
      <c r="I441" s="19"/>
      <c r="L441" s="1">
        <v>1</v>
      </c>
    </row>
    <row r="442" spans="3:12" ht="15.75" x14ac:dyDescent="0.3">
      <c r="C442" s="17" t="e" vm="72">
        <v>#VALUE!</v>
      </c>
      <c r="E442" s="3" t="str" cm="1">
        <f t="array" ref="E442">_FV(C442,"name")</f>
        <v>INTEREST EXPENSE</v>
      </c>
      <c r="F442" s="20">
        <v>-3260.76</v>
      </c>
      <c r="G442" s="20">
        <v>-3418.63</v>
      </c>
      <c r="H442" s="20">
        <v>-3142.16</v>
      </c>
      <c r="I442" s="20">
        <f>SUM(F442:H442)</f>
        <v>-9821.5499999999993</v>
      </c>
      <c r="L442" s="1">
        <v>1</v>
      </c>
    </row>
    <row r="443" spans="3:12" ht="15.75" x14ac:dyDescent="0.3">
      <c r="I443" s="19"/>
      <c r="L443" s="1">
        <v>1</v>
      </c>
    </row>
    <row r="444" spans="3:12" ht="15.75" x14ac:dyDescent="0.3">
      <c r="C444" s="17" t="e" vm="40">
        <v>#VALUE!</v>
      </c>
      <c r="E444" s="3" t="str" cm="1">
        <f t="array" ref="E444">_FV(C444,"name")</f>
        <v>NET PROFIT</v>
      </c>
      <c r="F444" s="20">
        <v>3873</v>
      </c>
      <c r="G444" s="20">
        <v>-23737.27</v>
      </c>
      <c r="H444" s="20">
        <v>-101147.4</v>
      </c>
      <c r="I444" s="20">
        <f>SUM(F444:H444)</f>
        <v>-121011.67</v>
      </c>
      <c r="L444" s="1">
        <v>1</v>
      </c>
    </row>
    <row r="562" spans="3:3" x14ac:dyDescent="0.25">
      <c r="C562" s="17" t="e" vm="443">
        <v>#VALUE!</v>
      </c>
    </row>
    <row r="563" spans="3:3" x14ac:dyDescent="0.25">
      <c r="C563" s="17" t="e" vm="40">
        <v>#VALUE!</v>
      </c>
    </row>
    <row r="564" spans="3:3" x14ac:dyDescent="0.25">
      <c r="C564" s="17" t="e" vm="444">
        <v>#VALUE!</v>
      </c>
    </row>
    <row r="565" spans="3:3" x14ac:dyDescent="0.25">
      <c r="C565" s="17" t="e" vm="72">
        <v>#VALUE!</v>
      </c>
    </row>
    <row r="566" spans="3:3" x14ac:dyDescent="0.25">
      <c r="C566" s="17" t="e" vm="445">
        <v>#VALUE!</v>
      </c>
    </row>
    <row r="567" spans="3:3" x14ac:dyDescent="0.25">
      <c r="C567" s="17" t="e" vm="446">
        <v>#VALUE!</v>
      </c>
    </row>
    <row r="568" spans="3:3" x14ac:dyDescent="0.25">
      <c r="C568" s="17" t="e" vm="447">
        <v>#VALUE!</v>
      </c>
    </row>
    <row r="569" spans="3:3" x14ac:dyDescent="0.25">
      <c r="C569" s="17" t="e" vm="71">
        <v>#VALUE!</v>
      </c>
    </row>
    <row r="570" spans="3:3" x14ac:dyDescent="0.25">
      <c r="C570" s="17" t="e" vm="37">
        <v>#VALUE!</v>
      </c>
    </row>
    <row r="571" spans="3:3" x14ac:dyDescent="0.25">
      <c r="C571" s="17" t="e" vm="436">
        <v>#VALUE!</v>
      </c>
    </row>
    <row r="572" spans="3:3" x14ac:dyDescent="0.25">
      <c r="C572" s="17" t="e" vm="435">
        <v>#VALUE!</v>
      </c>
    </row>
    <row r="573" spans="3:3" x14ac:dyDescent="0.25">
      <c r="C573" s="17" t="e" vm="431">
        <v>#VALUE!</v>
      </c>
    </row>
    <row r="574" spans="3:3" x14ac:dyDescent="0.25">
      <c r="C574" s="17" t="e" vm="430">
        <v>#VALUE!</v>
      </c>
    </row>
    <row r="575" spans="3:3" x14ac:dyDescent="0.25">
      <c r="C575" s="17" t="e" vm="434">
        <v>#VALUE!</v>
      </c>
    </row>
    <row r="576" spans="3:3" x14ac:dyDescent="0.25">
      <c r="C576" s="17" t="e" vm="432">
        <v>#VALUE!</v>
      </c>
    </row>
    <row r="577" spans="3:3" x14ac:dyDescent="0.25">
      <c r="C577" s="17" t="e" vm="429">
        <v>#VALUE!</v>
      </c>
    </row>
    <row r="578" spans="3:3" x14ac:dyDescent="0.25">
      <c r="C578" s="17" t="e" vm="437">
        <v>#VALUE!</v>
      </c>
    </row>
    <row r="579" spans="3:3" x14ac:dyDescent="0.25">
      <c r="C579" s="17" t="e" vm="438">
        <v>#VALUE!</v>
      </c>
    </row>
    <row r="580" spans="3:3" x14ac:dyDescent="0.25">
      <c r="C580" s="17" t="e" vm="439">
        <v>#VALUE!</v>
      </c>
    </row>
    <row r="581" spans="3:3" x14ac:dyDescent="0.25">
      <c r="C581" s="17" t="e" vm="440">
        <v>#VALUE!</v>
      </c>
    </row>
    <row r="582" spans="3:3" x14ac:dyDescent="0.25">
      <c r="C582" s="17" t="e" vm="441">
        <v>#VALUE!</v>
      </c>
    </row>
    <row r="583" spans="3:3" x14ac:dyDescent="0.25">
      <c r="C583" s="17" t="e" vm="442">
        <v>#VALUE!</v>
      </c>
    </row>
    <row r="584" spans="3:3" x14ac:dyDescent="0.25">
      <c r="C584" s="17" t="e" vm="39">
        <v>#VALUE!</v>
      </c>
    </row>
    <row r="585" spans="3:3" x14ac:dyDescent="0.25">
      <c r="C585" s="17" t="e" vm="448">
        <v>#VALUE!</v>
      </c>
    </row>
    <row r="586" spans="3:3" x14ac:dyDescent="0.25">
      <c r="C586" s="17" t="e" vm="51">
        <v>#VALUE!</v>
      </c>
    </row>
    <row r="587" spans="3:3" x14ac:dyDescent="0.25">
      <c r="C587" s="17" t="e" vm="33">
        <v>#VALUE!</v>
      </c>
    </row>
    <row r="588" spans="3:3" x14ac:dyDescent="0.25">
      <c r="C588" s="17" t="e" vm="47">
        <v>#VALUE!</v>
      </c>
    </row>
    <row r="589" spans="3:3" x14ac:dyDescent="0.25">
      <c r="C589" s="17" t="e" vm="31">
        <v>#VALUE!</v>
      </c>
    </row>
    <row r="590" spans="3:3" x14ac:dyDescent="0.25">
      <c r="C590" s="17" t="e" vm="73">
        <v>#VALUE!</v>
      </c>
    </row>
    <row r="591" spans="3:3" x14ac:dyDescent="0.25">
      <c r="C591" s="17" t="e" vm="48">
        <v>#VALUE!</v>
      </c>
    </row>
    <row r="592" spans="3:3" x14ac:dyDescent="0.25">
      <c r="C592" s="17" t="e" vm="74">
        <v>#VALUE!</v>
      </c>
    </row>
    <row r="593" spans="3:3" x14ac:dyDescent="0.25">
      <c r="C593" s="17" t="e" vm="75">
        <v>#VALUE!</v>
      </c>
    </row>
    <row r="594" spans="3:3" x14ac:dyDescent="0.25">
      <c r="C594" s="17" t="e" vm="79">
        <v>#VALUE!</v>
      </c>
    </row>
    <row r="595" spans="3:3" x14ac:dyDescent="0.25">
      <c r="C595" s="17" t="e" vm="76">
        <v>#VALUE!</v>
      </c>
    </row>
    <row r="596" spans="3:3" x14ac:dyDescent="0.25">
      <c r="C596" s="17" t="e" vm="78">
        <v>#VALUE!</v>
      </c>
    </row>
    <row r="597" spans="3:3" x14ac:dyDescent="0.25">
      <c r="C597" s="17" t="e" vm="77">
        <v>#VALUE!</v>
      </c>
    </row>
    <row r="598" spans="3:3" x14ac:dyDescent="0.25">
      <c r="C598" s="17" t="e" vm="80">
        <v>#VALUE!</v>
      </c>
    </row>
    <row r="599" spans="3:3" x14ac:dyDescent="0.25">
      <c r="C599" s="17" t="e" vm="81">
        <v>#VALUE!</v>
      </c>
    </row>
    <row r="600" spans="3:3" x14ac:dyDescent="0.25">
      <c r="C600" s="17" t="e" vm="82">
        <v>#VALUE!</v>
      </c>
    </row>
    <row r="601" spans="3:3" x14ac:dyDescent="0.25">
      <c r="C601" s="17" t="e" vm="50">
        <v>#VALUE!</v>
      </c>
    </row>
    <row r="602" spans="3:3" x14ac:dyDescent="0.25">
      <c r="C602" s="17" t="e" vm="84">
        <v>#VALUE!</v>
      </c>
    </row>
    <row r="603" spans="3:3" x14ac:dyDescent="0.25">
      <c r="C603" s="17" t="e" vm="88">
        <v>#VALUE!</v>
      </c>
    </row>
    <row r="604" spans="3:3" x14ac:dyDescent="0.25">
      <c r="C604" s="17" t="e" vm="83">
        <v>#VALUE!</v>
      </c>
    </row>
    <row r="605" spans="3:3" x14ac:dyDescent="0.25">
      <c r="C605" s="17" t="e" vm="94">
        <v>#VALUE!</v>
      </c>
    </row>
    <row r="606" spans="3:3" x14ac:dyDescent="0.25">
      <c r="C606" s="17" t="e" vm="93">
        <v>#VALUE!</v>
      </c>
    </row>
    <row r="607" spans="3:3" x14ac:dyDescent="0.25">
      <c r="C607" s="17" t="e" vm="321">
        <v>#VALUE!</v>
      </c>
    </row>
    <row r="608" spans="3:3" x14ac:dyDescent="0.25">
      <c r="C608" s="17" t="e" vm="92">
        <v>#VALUE!</v>
      </c>
    </row>
    <row r="609" spans="3:3" x14ac:dyDescent="0.25">
      <c r="C609" s="17" t="e" vm="90">
        <v>#VALUE!</v>
      </c>
    </row>
    <row r="610" spans="3:3" x14ac:dyDescent="0.25">
      <c r="C610" s="17" t="e" vm="89">
        <v>#VALUE!</v>
      </c>
    </row>
    <row r="611" spans="3:3" x14ac:dyDescent="0.25">
      <c r="C611" s="17" t="e" vm="95">
        <v>#VALUE!</v>
      </c>
    </row>
    <row r="612" spans="3:3" x14ac:dyDescent="0.25">
      <c r="C612" s="17" t="e" vm="91">
        <v>#VALUE!</v>
      </c>
    </row>
    <row r="613" spans="3:3" x14ac:dyDescent="0.25">
      <c r="C613" s="17" t="e" vm="86">
        <v>#VALUE!</v>
      </c>
    </row>
    <row r="614" spans="3:3" x14ac:dyDescent="0.25">
      <c r="C614" s="17" t="e" vm="85">
        <v>#VALUE!</v>
      </c>
    </row>
    <row r="615" spans="3:3" x14ac:dyDescent="0.25">
      <c r="C615" s="17" t="e" vm="87">
        <v>#VALUE!</v>
      </c>
    </row>
    <row r="616" spans="3:3" x14ac:dyDescent="0.25">
      <c r="C616" s="17" t="e" vm="53">
        <v>#VALUE!</v>
      </c>
    </row>
    <row r="617" spans="3:3" x14ac:dyDescent="0.25">
      <c r="C617" s="17" t="e" vm="35">
        <v>#VALUE!</v>
      </c>
    </row>
    <row r="618" spans="3:3" x14ac:dyDescent="0.25">
      <c r="C618" s="17" t="e" vm="96">
        <v>#VALUE!</v>
      </c>
    </row>
    <row r="619" spans="3:3" x14ac:dyDescent="0.25">
      <c r="C619" s="17" t="e" vm="52">
        <v>#VALUE!</v>
      </c>
    </row>
    <row r="620" spans="3:3" x14ac:dyDescent="0.25">
      <c r="C620" s="17" t="e" vm="104">
        <v>#VALUE!</v>
      </c>
    </row>
    <row r="621" spans="3:3" x14ac:dyDescent="0.25">
      <c r="C621" s="17" t="e" vm="105">
        <v>#VALUE!</v>
      </c>
    </row>
    <row r="622" spans="3:3" x14ac:dyDescent="0.25">
      <c r="C622" s="17" t="e" vm="106">
        <v>#VALUE!</v>
      </c>
    </row>
    <row r="623" spans="3:3" x14ac:dyDescent="0.25">
      <c r="C623" s="17" t="e" vm="107">
        <v>#VALUE!</v>
      </c>
    </row>
    <row r="624" spans="3:3" x14ac:dyDescent="0.25">
      <c r="C624" s="17" t="e" vm="108">
        <v>#VALUE!</v>
      </c>
    </row>
    <row r="625" spans="3:3" x14ac:dyDescent="0.25">
      <c r="C625" s="17" t="e" vm="109">
        <v>#VALUE!</v>
      </c>
    </row>
    <row r="626" spans="3:3" x14ac:dyDescent="0.25">
      <c r="C626" s="17" t="e" vm="110">
        <v>#VALUE!</v>
      </c>
    </row>
    <row r="627" spans="3:3" x14ac:dyDescent="0.25">
      <c r="C627" s="17" t="e" vm="111">
        <v>#VALUE!</v>
      </c>
    </row>
    <row r="628" spans="3:3" x14ac:dyDescent="0.25">
      <c r="C628" s="17" t="e" vm="112">
        <v>#VALUE!</v>
      </c>
    </row>
    <row r="629" spans="3:3" x14ac:dyDescent="0.25">
      <c r="C629" s="17" t="e" vm="100">
        <v>#VALUE!</v>
      </c>
    </row>
    <row r="630" spans="3:3" x14ac:dyDescent="0.25">
      <c r="C630" s="17" t="e" vm="99">
        <v>#VALUE!</v>
      </c>
    </row>
    <row r="631" spans="3:3" x14ac:dyDescent="0.25">
      <c r="C631" s="17" t="e" vm="97">
        <v>#VALUE!</v>
      </c>
    </row>
    <row r="632" spans="3:3" x14ac:dyDescent="0.25">
      <c r="C632" s="17" t="e" vm="113">
        <v>#VALUE!</v>
      </c>
    </row>
    <row r="633" spans="3:3" x14ac:dyDescent="0.25">
      <c r="C633" s="17" t="e" vm="101">
        <v>#VALUE!</v>
      </c>
    </row>
    <row r="634" spans="3:3" x14ac:dyDescent="0.25">
      <c r="C634" s="17" t="e" vm="102">
        <v>#VALUE!</v>
      </c>
    </row>
    <row r="635" spans="3:3" x14ac:dyDescent="0.25">
      <c r="C635" s="17" t="e" vm="98">
        <v>#VALUE!</v>
      </c>
    </row>
    <row r="636" spans="3:3" x14ac:dyDescent="0.25">
      <c r="C636" s="17" t="e" vm="103">
        <v>#VALUE!</v>
      </c>
    </row>
    <row r="637" spans="3:3" x14ac:dyDescent="0.25">
      <c r="C637" s="17" t="e" vm="65">
        <v>#VALUE!</v>
      </c>
    </row>
    <row r="638" spans="3:3" x14ac:dyDescent="0.25">
      <c r="C638" s="17" t="e" vm="63">
        <v>#VALUE!</v>
      </c>
    </row>
    <row r="639" spans="3:3" x14ac:dyDescent="0.25">
      <c r="C639" s="17" t="e" vm="185">
        <v>#VALUE!</v>
      </c>
    </row>
    <row r="640" spans="3:3" x14ac:dyDescent="0.25">
      <c r="C640" s="17" t="e" vm="186">
        <v>#VALUE!</v>
      </c>
    </row>
    <row r="641" spans="3:3" x14ac:dyDescent="0.25">
      <c r="C641" s="17" t="e" vm="187">
        <v>#VALUE!</v>
      </c>
    </row>
    <row r="642" spans="3:3" x14ac:dyDescent="0.25">
      <c r="C642" s="17" t="e" vm="449">
        <v>#VALUE!</v>
      </c>
    </row>
    <row r="643" spans="3:3" x14ac:dyDescent="0.25">
      <c r="C643" s="17" t="e" vm="189">
        <v>#VALUE!</v>
      </c>
    </row>
    <row r="644" spans="3:3" x14ac:dyDescent="0.25">
      <c r="C644" s="17" t="e" vm="188">
        <v>#VALUE!</v>
      </c>
    </row>
    <row r="645" spans="3:3" x14ac:dyDescent="0.25">
      <c r="C645" s="17" t="e" vm="64">
        <v>#VALUE!</v>
      </c>
    </row>
    <row r="646" spans="3:3" x14ac:dyDescent="0.25">
      <c r="C646" s="17" t="e" vm="197">
        <v>#VALUE!</v>
      </c>
    </row>
    <row r="647" spans="3:3" x14ac:dyDescent="0.25">
      <c r="C647" s="17" t="e" vm="198">
        <v>#VALUE!</v>
      </c>
    </row>
    <row r="648" spans="3:3" x14ac:dyDescent="0.25">
      <c r="C648" s="17" t="e" vm="199">
        <v>#VALUE!</v>
      </c>
    </row>
    <row r="649" spans="3:3" x14ac:dyDescent="0.25">
      <c r="C649" s="17" t="e" vm="200">
        <v>#VALUE!</v>
      </c>
    </row>
    <row r="650" spans="3:3" x14ac:dyDescent="0.25">
      <c r="C650" s="17" t="e" vm="195">
        <v>#VALUE!</v>
      </c>
    </row>
    <row r="651" spans="3:3" x14ac:dyDescent="0.25">
      <c r="C651" s="17" t="e" vm="191">
        <v>#VALUE!</v>
      </c>
    </row>
    <row r="652" spans="3:3" x14ac:dyDescent="0.25">
      <c r="C652" s="17" t="e" vm="201">
        <v>#VALUE!</v>
      </c>
    </row>
    <row r="653" spans="3:3" x14ac:dyDescent="0.25">
      <c r="C653" s="17" t="e" vm="193">
        <v>#VALUE!</v>
      </c>
    </row>
    <row r="654" spans="3:3" x14ac:dyDescent="0.25">
      <c r="C654" s="17" t="e" vm="194">
        <v>#VALUE!</v>
      </c>
    </row>
    <row r="655" spans="3:3" x14ac:dyDescent="0.25">
      <c r="C655" s="17" t="e" vm="192">
        <v>#VALUE!</v>
      </c>
    </row>
    <row r="656" spans="3:3" x14ac:dyDescent="0.25">
      <c r="C656" s="17" t="e" vm="190">
        <v>#VALUE!</v>
      </c>
    </row>
    <row r="657" spans="3:3" x14ac:dyDescent="0.25">
      <c r="C657" s="17" t="e" vm="202">
        <v>#VALUE!</v>
      </c>
    </row>
    <row r="658" spans="3:3" x14ac:dyDescent="0.25">
      <c r="C658" s="17" t="e" vm="203">
        <v>#VALUE!</v>
      </c>
    </row>
    <row r="659" spans="3:3" x14ac:dyDescent="0.25">
      <c r="C659" s="17" t="e" vm="204">
        <v>#VALUE!</v>
      </c>
    </row>
    <row r="660" spans="3:3" x14ac:dyDescent="0.25">
      <c r="C660" s="17" t="e" vm="196">
        <v>#VALUE!</v>
      </c>
    </row>
    <row r="661" spans="3:3" x14ac:dyDescent="0.25">
      <c r="C661" s="17" t="e" vm="68">
        <v>#VALUE!</v>
      </c>
    </row>
    <row r="662" spans="3:3" x14ac:dyDescent="0.25">
      <c r="C662" s="17" t="e" vm="66">
        <v>#VALUE!</v>
      </c>
    </row>
    <row r="663" spans="3:3" x14ac:dyDescent="0.25">
      <c r="C663" s="17" t="e" vm="205">
        <v>#VALUE!</v>
      </c>
    </row>
    <row r="664" spans="3:3" x14ac:dyDescent="0.25">
      <c r="C664" s="17" t="e" vm="206">
        <v>#VALUE!</v>
      </c>
    </row>
    <row r="665" spans="3:3" x14ac:dyDescent="0.25">
      <c r="C665" s="17" t="e" vm="207">
        <v>#VALUE!</v>
      </c>
    </row>
    <row r="666" spans="3:3" x14ac:dyDescent="0.25">
      <c r="C666" s="17" t="e" vm="208">
        <v>#VALUE!</v>
      </c>
    </row>
    <row r="667" spans="3:3" x14ac:dyDescent="0.25">
      <c r="C667" s="17" t="e" vm="209">
        <v>#VALUE!</v>
      </c>
    </row>
    <row r="668" spans="3:3" x14ac:dyDescent="0.25">
      <c r="C668" s="17" t="e" vm="210">
        <v>#VALUE!</v>
      </c>
    </row>
    <row r="669" spans="3:3" x14ac:dyDescent="0.25">
      <c r="C669" s="17" t="e" vm="211">
        <v>#VALUE!</v>
      </c>
    </row>
    <row r="670" spans="3:3" x14ac:dyDescent="0.25">
      <c r="C670" s="17" t="e" vm="212">
        <v>#VALUE!</v>
      </c>
    </row>
    <row r="671" spans="3:3" x14ac:dyDescent="0.25">
      <c r="C671" s="17" t="e" vm="213">
        <v>#VALUE!</v>
      </c>
    </row>
    <row r="672" spans="3:3" x14ac:dyDescent="0.25">
      <c r="C672" s="17" t="e" vm="67">
        <v>#VALUE!</v>
      </c>
    </row>
    <row r="673" spans="3:3" x14ac:dyDescent="0.25">
      <c r="C673" s="17" t="e" vm="216">
        <v>#VALUE!</v>
      </c>
    </row>
    <row r="674" spans="3:3" x14ac:dyDescent="0.25">
      <c r="C674" s="17" t="e" vm="217">
        <v>#VALUE!</v>
      </c>
    </row>
    <row r="675" spans="3:3" x14ac:dyDescent="0.25">
      <c r="C675" s="17" t="e" vm="218">
        <v>#VALUE!</v>
      </c>
    </row>
    <row r="676" spans="3:3" x14ac:dyDescent="0.25">
      <c r="C676" s="17" t="e" vm="219">
        <v>#VALUE!</v>
      </c>
    </row>
    <row r="677" spans="3:3" x14ac:dyDescent="0.25">
      <c r="C677" s="17" t="e" vm="220">
        <v>#VALUE!</v>
      </c>
    </row>
    <row r="678" spans="3:3" x14ac:dyDescent="0.25">
      <c r="C678" s="17" t="e" vm="221">
        <v>#VALUE!</v>
      </c>
    </row>
    <row r="679" spans="3:3" x14ac:dyDescent="0.25">
      <c r="C679" s="17" t="e" vm="222">
        <v>#VALUE!</v>
      </c>
    </row>
    <row r="680" spans="3:3" x14ac:dyDescent="0.25">
      <c r="C680" s="17" t="e" vm="223">
        <v>#VALUE!</v>
      </c>
    </row>
    <row r="681" spans="3:3" x14ac:dyDescent="0.25">
      <c r="C681" s="17" t="e" vm="224">
        <v>#VALUE!</v>
      </c>
    </row>
    <row r="682" spans="3:3" x14ac:dyDescent="0.25">
      <c r="C682" s="17" t="e" vm="225">
        <v>#VALUE!</v>
      </c>
    </row>
    <row r="683" spans="3:3" x14ac:dyDescent="0.25">
      <c r="C683" s="17" t="e" vm="226">
        <v>#VALUE!</v>
      </c>
    </row>
    <row r="684" spans="3:3" x14ac:dyDescent="0.25">
      <c r="C684" s="17" t="e" vm="227">
        <v>#VALUE!</v>
      </c>
    </row>
    <row r="685" spans="3:3" x14ac:dyDescent="0.25">
      <c r="C685" s="17" t="e" vm="228">
        <v>#VALUE!</v>
      </c>
    </row>
    <row r="686" spans="3:3" x14ac:dyDescent="0.25">
      <c r="C686" s="17" t="e" vm="229">
        <v>#VALUE!</v>
      </c>
    </row>
    <row r="687" spans="3:3" x14ac:dyDescent="0.25">
      <c r="C687" s="17" t="e" vm="230">
        <v>#VALUE!</v>
      </c>
    </row>
    <row r="688" spans="3:3" x14ac:dyDescent="0.25">
      <c r="C688" s="17" t="e" vm="231">
        <v>#VALUE!</v>
      </c>
    </row>
    <row r="689" spans="3:3" x14ac:dyDescent="0.25">
      <c r="C689" s="17" t="e" vm="214">
        <v>#VALUE!</v>
      </c>
    </row>
    <row r="690" spans="3:3" x14ac:dyDescent="0.25">
      <c r="C690" s="17" t="e" vm="232">
        <v>#VALUE!</v>
      </c>
    </row>
    <row r="691" spans="3:3" x14ac:dyDescent="0.25">
      <c r="C691" s="17" t="e" vm="215">
        <v>#VALUE!</v>
      </c>
    </row>
    <row r="692" spans="3:3" x14ac:dyDescent="0.25">
      <c r="C692" s="17" t="e" vm="433">
        <v>#VALUE!</v>
      </c>
    </row>
    <row r="693" spans="3:3" x14ac:dyDescent="0.25">
      <c r="C693" s="17" t="e" vm="450">
        <v>#VALUE!</v>
      </c>
    </row>
    <row r="694" spans="3:3" x14ac:dyDescent="0.25">
      <c r="C694" s="17" t="e" vm="62">
        <v>#VALUE!</v>
      </c>
    </row>
    <row r="695" spans="3:3" x14ac:dyDescent="0.25">
      <c r="C695" s="17" t="e" vm="60">
        <v>#VALUE!</v>
      </c>
    </row>
    <row r="696" spans="3:3" x14ac:dyDescent="0.25">
      <c r="C696" s="17" t="e" vm="159">
        <v>#VALUE!</v>
      </c>
    </row>
    <row r="697" spans="3:3" x14ac:dyDescent="0.25">
      <c r="C697" s="17" t="e" vm="160">
        <v>#VALUE!</v>
      </c>
    </row>
    <row r="698" spans="3:3" x14ac:dyDescent="0.25">
      <c r="C698" s="17" t="e" vm="61">
        <v>#VALUE!</v>
      </c>
    </row>
    <row r="699" spans="3:3" x14ac:dyDescent="0.25">
      <c r="C699" s="17" t="e" vm="167">
        <v>#VALUE!</v>
      </c>
    </row>
    <row r="700" spans="3:3" x14ac:dyDescent="0.25">
      <c r="C700" s="17" t="e" vm="168">
        <v>#VALUE!</v>
      </c>
    </row>
    <row r="701" spans="3:3" x14ac:dyDescent="0.25">
      <c r="C701" s="17" t="e" vm="169">
        <v>#VALUE!</v>
      </c>
    </row>
    <row r="702" spans="3:3" x14ac:dyDescent="0.25">
      <c r="C702" s="17" t="e" vm="170">
        <v>#VALUE!</v>
      </c>
    </row>
    <row r="703" spans="3:3" x14ac:dyDescent="0.25">
      <c r="C703" s="17" t="e" vm="171">
        <v>#VALUE!</v>
      </c>
    </row>
    <row r="704" spans="3:3" x14ac:dyDescent="0.25">
      <c r="C704" s="17" t="e" vm="172">
        <v>#VALUE!</v>
      </c>
    </row>
    <row r="705" spans="3:3" x14ac:dyDescent="0.25">
      <c r="C705" s="17" t="e" vm="173">
        <v>#VALUE!</v>
      </c>
    </row>
    <row r="706" spans="3:3" x14ac:dyDescent="0.25">
      <c r="C706" s="17" t="e" vm="174">
        <v>#VALUE!</v>
      </c>
    </row>
    <row r="707" spans="3:3" x14ac:dyDescent="0.25">
      <c r="C707" s="17" t="e" vm="175">
        <v>#VALUE!</v>
      </c>
    </row>
    <row r="708" spans="3:3" x14ac:dyDescent="0.25">
      <c r="C708" s="17" t="e" vm="176">
        <v>#VALUE!</v>
      </c>
    </row>
    <row r="709" spans="3:3" x14ac:dyDescent="0.25">
      <c r="C709" s="17" t="e" vm="177">
        <v>#VALUE!</v>
      </c>
    </row>
    <row r="710" spans="3:3" x14ac:dyDescent="0.25">
      <c r="C710" s="17" t="e" vm="178">
        <v>#VALUE!</v>
      </c>
    </row>
    <row r="711" spans="3:3" x14ac:dyDescent="0.25">
      <c r="C711" s="17" t="e" vm="179">
        <v>#VALUE!</v>
      </c>
    </row>
    <row r="712" spans="3:3" x14ac:dyDescent="0.25">
      <c r="C712" s="17" t="e" vm="180">
        <v>#VALUE!</v>
      </c>
    </row>
    <row r="713" spans="3:3" x14ac:dyDescent="0.25">
      <c r="C713" s="17" t="e" vm="181">
        <v>#VALUE!</v>
      </c>
    </row>
    <row r="714" spans="3:3" x14ac:dyDescent="0.25">
      <c r="C714" s="17" t="e" vm="182">
        <v>#VALUE!</v>
      </c>
    </row>
    <row r="715" spans="3:3" x14ac:dyDescent="0.25">
      <c r="C715" s="17" t="e" vm="183">
        <v>#VALUE!</v>
      </c>
    </row>
    <row r="716" spans="3:3" x14ac:dyDescent="0.25">
      <c r="C716" s="17" t="e" vm="165">
        <v>#VALUE!</v>
      </c>
    </row>
    <row r="717" spans="3:3" x14ac:dyDescent="0.25">
      <c r="C717" s="17" t="e" vm="162">
        <v>#VALUE!</v>
      </c>
    </row>
    <row r="718" spans="3:3" x14ac:dyDescent="0.25">
      <c r="C718" s="17" t="e" vm="166">
        <v>#VALUE!</v>
      </c>
    </row>
    <row r="719" spans="3:3" x14ac:dyDescent="0.25">
      <c r="C719" s="17" t="e" vm="184">
        <v>#VALUE!</v>
      </c>
    </row>
    <row r="720" spans="3:3" x14ac:dyDescent="0.25">
      <c r="C720" s="17" t="e" vm="163">
        <v>#VALUE!</v>
      </c>
    </row>
    <row r="721" spans="3:3" x14ac:dyDescent="0.25">
      <c r="C721" s="17" t="e" vm="164">
        <v>#VALUE!</v>
      </c>
    </row>
    <row r="722" spans="3:3" x14ac:dyDescent="0.25">
      <c r="C722" s="17" t="e" vm="161">
        <v>#VALUE!</v>
      </c>
    </row>
    <row r="723" spans="3:3" x14ac:dyDescent="0.25">
      <c r="C723" s="17" t="e" vm="56">
        <v>#VALUE!</v>
      </c>
    </row>
    <row r="724" spans="3:3" x14ac:dyDescent="0.25">
      <c r="C724" s="17" t="e" vm="54">
        <v>#VALUE!</v>
      </c>
    </row>
    <row r="725" spans="3:3" x14ac:dyDescent="0.25">
      <c r="C725" s="17" t="e" vm="118">
        <v>#VALUE!</v>
      </c>
    </row>
    <row r="726" spans="3:3" x14ac:dyDescent="0.25">
      <c r="C726" s="17" t="e" vm="119">
        <v>#VALUE!</v>
      </c>
    </row>
    <row r="727" spans="3:3" x14ac:dyDescent="0.25">
      <c r="C727" s="17" t="e" vm="116">
        <v>#VALUE!</v>
      </c>
    </row>
    <row r="728" spans="3:3" x14ac:dyDescent="0.25">
      <c r="C728" s="17" t="e" vm="115">
        <v>#VALUE!</v>
      </c>
    </row>
    <row r="729" spans="3:3" x14ac:dyDescent="0.25">
      <c r="C729" s="17" t="e" vm="117">
        <v>#VALUE!</v>
      </c>
    </row>
    <row r="730" spans="3:3" x14ac:dyDescent="0.25">
      <c r="C730" s="17" t="e" vm="120">
        <v>#VALUE!</v>
      </c>
    </row>
    <row r="731" spans="3:3" x14ac:dyDescent="0.25">
      <c r="C731" s="17" t="e" vm="114">
        <v>#VALUE!</v>
      </c>
    </row>
    <row r="732" spans="3:3" x14ac:dyDescent="0.25">
      <c r="C732" s="17" t="e" vm="55">
        <v>#VALUE!</v>
      </c>
    </row>
    <row r="733" spans="3:3" x14ac:dyDescent="0.25">
      <c r="C733" s="17" t="e" vm="128">
        <v>#VALUE!</v>
      </c>
    </row>
    <row r="734" spans="3:3" x14ac:dyDescent="0.25">
      <c r="C734" s="17" t="e" vm="129">
        <v>#VALUE!</v>
      </c>
    </row>
    <row r="735" spans="3:3" x14ac:dyDescent="0.25">
      <c r="C735" s="17" t="e" vm="130">
        <v>#VALUE!</v>
      </c>
    </row>
    <row r="736" spans="3:3" x14ac:dyDescent="0.25">
      <c r="C736" s="17" t="e" vm="131">
        <v>#VALUE!</v>
      </c>
    </row>
    <row r="737" spans="3:3" x14ac:dyDescent="0.25">
      <c r="C737" s="17" t="e" vm="132">
        <v>#VALUE!</v>
      </c>
    </row>
    <row r="738" spans="3:3" x14ac:dyDescent="0.25">
      <c r="C738" s="17" t="e" vm="133">
        <v>#VALUE!</v>
      </c>
    </row>
    <row r="739" spans="3:3" x14ac:dyDescent="0.25">
      <c r="C739" s="17" t="e" vm="134">
        <v>#VALUE!</v>
      </c>
    </row>
    <row r="740" spans="3:3" x14ac:dyDescent="0.25">
      <c r="C740" s="17" t="e" vm="135">
        <v>#VALUE!</v>
      </c>
    </row>
    <row r="741" spans="3:3" x14ac:dyDescent="0.25">
      <c r="C741" s="17" t="e" vm="136">
        <v>#VALUE!</v>
      </c>
    </row>
    <row r="742" spans="3:3" x14ac:dyDescent="0.25">
      <c r="C742" s="17" t="e" vm="137">
        <v>#VALUE!</v>
      </c>
    </row>
    <row r="743" spans="3:3" x14ac:dyDescent="0.25">
      <c r="C743" s="17" t="e" vm="138">
        <v>#VALUE!</v>
      </c>
    </row>
    <row r="744" spans="3:3" x14ac:dyDescent="0.25">
      <c r="C744" s="17" t="e" vm="139">
        <v>#VALUE!</v>
      </c>
    </row>
    <row r="745" spans="3:3" x14ac:dyDescent="0.25">
      <c r="C745" s="17" t="e" vm="140">
        <v>#VALUE!</v>
      </c>
    </row>
    <row r="746" spans="3:3" x14ac:dyDescent="0.25">
      <c r="C746" s="17" t="e" vm="141">
        <v>#VALUE!</v>
      </c>
    </row>
    <row r="747" spans="3:3" x14ac:dyDescent="0.25">
      <c r="C747" s="17" t="e" vm="142">
        <v>#VALUE!</v>
      </c>
    </row>
    <row r="748" spans="3:3" x14ac:dyDescent="0.25">
      <c r="C748" s="17" t="e" vm="143">
        <v>#VALUE!</v>
      </c>
    </row>
    <row r="749" spans="3:3" x14ac:dyDescent="0.25">
      <c r="C749" s="17" t="e" vm="125">
        <v>#VALUE!</v>
      </c>
    </row>
    <row r="750" spans="3:3" x14ac:dyDescent="0.25">
      <c r="C750" s="17" t="e" vm="144">
        <v>#VALUE!</v>
      </c>
    </row>
    <row r="751" spans="3:3" x14ac:dyDescent="0.25">
      <c r="C751" s="17" t="e" vm="124">
        <v>#VALUE!</v>
      </c>
    </row>
    <row r="752" spans="3:3" x14ac:dyDescent="0.25">
      <c r="C752" s="17" t="e" vm="121">
        <v>#VALUE!</v>
      </c>
    </row>
    <row r="753" spans="3:3" x14ac:dyDescent="0.25">
      <c r="C753" s="17" t="e" vm="127">
        <v>#VALUE!</v>
      </c>
    </row>
    <row r="754" spans="3:3" x14ac:dyDescent="0.25">
      <c r="C754" s="17" t="e" vm="145">
        <v>#VALUE!</v>
      </c>
    </row>
    <row r="755" spans="3:3" x14ac:dyDescent="0.25">
      <c r="C755" s="17" t="e" vm="122">
        <v>#VALUE!</v>
      </c>
    </row>
    <row r="756" spans="3:3" x14ac:dyDescent="0.25">
      <c r="C756" s="17" t="e" vm="451">
        <v>#VALUE!</v>
      </c>
    </row>
    <row r="757" spans="3:3" x14ac:dyDescent="0.25">
      <c r="C757" s="17" t="e" vm="126">
        <v>#VALUE!</v>
      </c>
    </row>
    <row r="758" spans="3:3" x14ac:dyDescent="0.25">
      <c r="C758" s="17" t="e" vm="146">
        <v>#VALUE!</v>
      </c>
    </row>
    <row r="759" spans="3:3" x14ac:dyDescent="0.25">
      <c r="C759" s="17" t="e" vm="123">
        <v>#VALUE!</v>
      </c>
    </row>
    <row r="760" spans="3:3" x14ac:dyDescent="0.25">
      <c r="C760" s="17" t="e" vm="59">
        <v>#VALUE!</v>
      </c>
    </row>
    <row r="761" spans="3:3" x14ac:dyDescent="0.25">
      <c r="C761" s="17" t="e" vm="57">
        <v>#VALUE!</v>
      </c>
    </row>
    <row r="762" spans="3:3" x14ac:dyDescent="0.25">
      <c r="C762" s="17" t="e" vm="147">
        <v>#VALUE!</v>
      </c>
    </row>
    <row r="763" spans="3:3" x14ac:dyDescent="0.25">
      <c r="C763" s="17" t="e" vm="148">
        <v>#VALUE!</v>
      </c>
    </row>
    <row r="764" spans="3:3" x14ac:dyDescent="0.25">
      <c r="C764" s="17" t="e" vm="149">
        <v>#VALUE!</v>
      </c>
    </row>
    <row r="765" spans="3:3" x14ac:dyDescent="0.25">
      <c r="C765" s="17" t="e" vm="150">
        <v>#VALUE!</v>
      </c>
    </row>
    <row r="766" spans="3:3" x14ac:dyDescent="0.25">
      <c r="C766" s="17" t="e" vm="58">
        <v>#VALUE!</v>
      </c>
    </row>
    <row r="767" spans="3:3" x14ac:dyDescent="0.25">
      <c r="C767" s="17" t="e" vm="153">
        <v>#VALUE!</v>
      </c>
    </row>
    <row r="768" spans="3:3" x14ac:dyDescent="0.25">
      <c r="C768" s="17" t="e" vm="154">
        <v>#VALUE!</v>
      </c>
    </row>
    <row r="769" spans="3:3" x14ac:dyDescent="0.25">
      <c r="C769" s="17" t="e" vm="155">
        <v>#VALUE!</v>
      </c>
    </row>
    <row r="770" spans="3:3" x14ac:dyDescent="0.25">
      <c r="C770" s="17" t="e" vm="156">
        <v>#VALUE!</v>
      </c>
    </row>
    <row r="771" spans="3:3" x14ac:dyDescent="0.25">
      <c r="C771" s="17" t="e" vm="157">
        <v>#VALUE!</v>
      </c>
    </row>
    <row r="772" spans="3:3" x14ac:dyDescent="0.25">
      <c r="C772" s="17" t="e" vm="151">
        <v>#VALUE!</v>
      </c>
    </row>
    <row r="773" spans="3:3" x14ac:dyDescent="0.25">
      <c r="C773" s="17" t="e" vm="152">
        <v>#VALUE!</v>
      </c>
    </row>
    <row r="774" spans="3:3" x14ac:dyDescent="0.25">
      <c r="C774" s="17" t="e" vm="158">
        <v>#VALUE!</v>
      </c>
    </row>
    <row r="775" spans="3:3" x14ac:dyDescent="0.25">
      <c r="C775" s="17" t="e" vm="69">
        <v>#VALUE!</v>
      </c>
    </row>
    <row r="776" spans="3:3" x14ac:dyDescent="0.25">
      <c r="C776" s="17" t="e" vm="237">
        <v>#VALUE!</v>
      </c>
    </row>
    <row r="777" spans="3:3" x14ac:dyDescent="0.25">
      <c r="C777" s="17" t="e" vm="243">
        <v>#VALUE!</v>
      </c>
    </row>
    <row r="778" spans="3:3" x14ac:dyDescent="0.25">
      <c r="C778" s="17" t="e" vm="244">
        <v>#VALUE!</v>
      </c>
    </row>
    <row r="779" spans="3:3" x14ac:dyDescent="0.25">
      <c r="C779" s="17" t="e" vm="245">
        <v>#VALUE!</v>
      </c>
    </row>
    <row r="780" spans="3:3" x14ac:dyDescent="0.25">
      <c r="C780" s="17" t="e" vm="246">
        <v>#VALUE!</v>
      </c>
    </row>
    <row r="781" spans="3:3" x14ac:dyDescent="0.25">
      <c r="C781" s="17" t="e" vm="247">
        <v>#VALUE!</v>
      </c>
    </row>
    <row r="782" spans="3:3" x14ac:dyDescent="0.25">
      <c r="C782" s="17" t="e" vm="248">
        <v>#VALUE!</v>
      </c>
    </row>
    <row r="783" spans="3:3" x14ac:dyDescent="0.25">
      <c r="C783" s="17" t="e" vm="249">
        <v>#VALUE!</v>
      </c>
    </row>
    <row r="784" spans="3:3" x14ac:dyDescent="0.25">
      <c r="C784" s="17" t="e" vm="250">
        <v>#VALUE!</v>
      </c>
    </row>
    <row r="785" spans="3:3" x14ac:dyDescent="0.25">
      <c r="C785" s="17" t="e" vm="251">
        <v>#VALUE!</v>
      </c>
    </row>
    <row r="786" spans="3:3" x14ac:dyDescent="0.25">
      <c r="C786" s="17" t="e" vm="252">
        <v>#VALUE!</v>
      </c>
    </row>
    <row r="787" spans="3:3" x14ac:dyDescent="0.25">
      <c r="C787" s="17" t="e" vm="253">
        <v>#VALUE!</v>
      </c>
    </row>
    <row r="788" spans="3:3" x14ac:dyDescent="0.25">
      <c r="C788" s="17" t="e" vm="254">
        <v>#VALUE!</v>
      </c>
    </row>
    <row r="789" spans="3:3" x14ac:dyDescent="0.25">
      <c r="C789" s="17" t="e" vm="256">
        <v>#VALUE!</v>
      </c>
    </row>
    <row r="790" spans="3:3" x14ac:dyDescent="0.25">
      <c r="C790" s="17" t="e" vm="240">
        <v>#VALUE!</v>
      </c>
    </row>
    <row r="791" spans="3:3" x14ac:dyDescent="0.25">
      <c r="C791" s="17" t="e" vm="234">
        <v>#VALUE!</v>
      </c>
    </row>
    <row r="792" spans="3:3" x14ac:dyDescent="0.25">
      <c r="C792" s="17" t="e" vm="242">
        <v>#VALUE!</v>
      </c>
    </row>
    <row r="793" spans="3:3" x14ac:dyDescent="0.25">
      <c r="C793" s="17" t="e" vm="235">
        <v>#VALUE!</v>
      </c>
    </row>
    <row r="794" spans="3:3" x14ac:dyDescent="0.25">
      <c r="C794" s="17" t="e" vm="238">
        <v>#VALUE!</v>
      </c>
    </row>
    <row r="795" spans="3:3" x14ac:dyDescent="0.25">
      <c r="C795" s="17" t="e" vm="255">
        <v>#VALUE!</v>
      </c>
    </row>
    <row r="796" spans="3:3" x14ac:dyDescent="0.25">
      <c r="C796" s="17" t="e" vm="239">
        <v>#VALUE!</v>
      </c>
    </row>
    <row r="797" spans="3:3" x14ac:dyDescent="0.25">
      <c r="C797" s="17" t="e" vm="241">
        <v>#VALUE!</v>
      </c>
    </row>
    <row r="798" spans="3:3" x14ac:dyDescent="0.25">
      <c r="C798" s="17" t="e" vm="233">
        <v>#VALUE!</v>
      </c>
    </row>
    <row r="799" spans="3:3" x14ac:dyDescent="0.25">
      <c r="C799" s="17" t="e" vm="236">
        <v>#VALUE!</v>
      </c>
    </row>
    <row r="800" spans="3:3" x14ac:dyDescent="0.25">
      <c r="C800" s="17" t="e" vm="36">
        <v>#VALUE!</v>
      </c>
    </row>
    <row r="801" spans="3:3" x14ac:dyDescent="0.25">
      <c r="C801" s="17" t="e" vm="423">
        <v>#VALUE!</v>
      </c>
    </row>
    <row r="802" spans="3:3" x14ac:dyDescent="0.25">
      <c r="C802" s="17" t="e" vm="421">
        <v>#VALUE!</v>
      </c>
    </row>
    <row r="803" spans="3:3" x14ac:dyDescent="0.25">
      <c r="C803" s="17" t="e" vm="260">
        <v>#VALUE!</v>
      </c>
    </row>
    <row r="804" spans="3:3" x14ac:dyDescent="0.25">
      <c r="C804" s="17" t="e" vm="257">
        <v>#VALUE!</v>
      </c>
    </row>
    <row r="805" spans="3:3" x14ac:dyDescent="0.25">
      <c r="C805" s="17" t="e" vm="258">
        <v>#VALUE!</v>
      </c>
    </row>
    <row r="806" spans="3:3" x14ac:dyDescent="0.25">
      <c r="C806" s="17" t="e" vm="259">
        <v>#VALUE!</v>
      </c>
    </row>
    <row r="807" spans="3:3" x14ac:dyDescent="0.25">
      <c r="C807" s="17" t="e" vm="271">
        <v>#VALUE!</v>
      </c>
    </row>
    <row r="808" spans="3:3" x14ac:dyDescent="0.25">
      <c r="C808" s="17" t="e" vm="265">
        <v>#VALUE!</v>
      </c>
    </row>
    <row r="809" spans="3:3" x14ac:dyDescent="0.25">
      <c r="C809" s="17" t="e" vm="261">
        <v>#VALUE!</v>
      </c>
    </row>
    <row r="810" spans="3:3" x14ac:dyDescent="0.25">
      <c r="C810" s="17" t="e" vm="266">
        <v>#VALUE!</v>
      </c>
    </row>
    <row r="811" spans="3:3" x14ac:dyDescent="0.25">
      <c r="C811" s="17" t="e" vm="267">
        <v>#VALUE!</v>
      </c>
    </row>
    <row r="812" spans="3:3" x14ac:dyDescent="0.25">
      <c r="C812" s="17" t="e" vm="264">
        <v>#VALUE!</v>
      </c>
    </row>
    <row r="813" spans="3:3" x14ac:dyDescent="0.25">
      <c r="C813" s="17" t="e" vm="262">
        <v>#VALUE!</v>
      </c>
    </row>
    <row r="814" spans="3:3" x14ac:dyDescent="0.25">
      <c r="C814" s="17" t="e" vm="263">
        <v>#VALUE!</v>
      </c>
    </row>
    <row r="815" spans="3:3" x14ac:dyDescent="0.25">
      <c r="C815" s="17" t="e" vm="268">
        <v>#VALUE!</v>
      </c>
    </row>
    <row r="816" spans="3:3" x14ac:dyDescent="0.25">
      <c r="C816" s="17" t="e" vm="269">
        <v>#VALUE!</v>
      </c>
    </row>
    <row r="817" spans="3:3" x14ac:dyDescent="0.25">
      <c r="C817" s="17" t="e" vm="270">
        <v>#VALUE!</v>
      </c>
    </row>
    <row r="818" spans="3:3" x14ac:dyDescent="0.25">
      <c r="C818" s="17" t="e" vm="274">
        <v>#VALUE!</v>
      </c>
    </row>
    <row r="819" spans="3:3" x14ac:dyDescent="0.25">
      <c r="C819" s="17" t="e" vm="272">
        <v>#VALUE!</v>
      </c>
    </row>
    <row r="820" spans="3:3" x14ac:dyDescent="0.25">
      <c r="C820" s="17" t="e" vm="273">
        <v>#VALUE!</v>
      </c>
    </row>
    <row r="821" spans="3:3" x14ac:dyDescent="0.25">
      <c r="C821" s="17" t="e" vm="299">
        <v>#VALUE!</v>
      </c>
    </row>
    <row r="822" spans="3:3" x14ac:dyDescent="0.25">
      <c r="C822" s="17" t="e" vm="275">
        <v>#VALUE!</v>
      </c>
    </row>
    <row r="823" spans="3:3" x14ac:dyDescent="0.25">
      <c r="C823" s="17" t="e" vm="276">
        <v>#VALUE!</v>
      </c>
    </row>
    <row r="824" spans="3:3" x14ac:dyDescent="0.25">
      <c r="C824" s="17" t="e" vm="277">
        <v>#VALUE!</v>
      </c>
    </row>
    <row r="825" spans="3:3" x14ac:dyDescent="0.25">
      <c r="C825" s="17" t="e" vm="278">
        <v>#VALUE!</v>
      </c>
    </row>
    <row r="826" spans="3:3" x14ac:dyDescent="0.25">
      <c r="C826" s="17" t="e" vm="279">
        <v>#VALUE!</v>
      </c>
    </row>
    <row r="827" spans="3:3" x14ac:dyDescent="0.25">
      <c r="C827" s="17" t="e" vm="280">
        <v>#VALUE!</v>
      </c>
    </row>
    <row r="828" spans="3:3" x14ac:dyDescent="0.25">
      <c r="C828" s="17" t="e" vm="281">
        <v>#VALUE!</v>
      </c>
    </row>
    <row r="829" spans="3:3" x14ac:dyDescent="0.25">
      <c r="C829" s="17" t="e" vm="282">
        <v>#VALUE!</v>
      </c>
    </row>
    <row r="830" spans="3:3" x14ac:dyDescent="0.25">
      <c r="C830" s="17" t="e" vm="283">
        <v>#VALUE!</v>
      </c>
    </row>
    <row r="831" spans="3:3" x14ac:dyDescent="0.25">
      <c r="C831" s="17" t="e" vm="284">
        <v>#VALUE!</v>
      </c>
    </row>
    <row r="832" spans="3:3" x14ac:dyDescent="0.25">
      <c r="C832" s="17" t="e" vm="285">
        <v>#VALUE!</v>
      </c>
    </row>
    <row r="833" spans="3:3" x14ac:dyDescent="0.25">
      <c r="C833" s="17" t="e" vm="286">
        <v>#VALUE!</v>
      </c>
    </row>
    <row r="834" spans="3:3" x14ac:dyDescent="0.25">
      <c r="C834" s="17" t="e" vm="287">
        <v>#VALUE!</v>
      </c>
    </row>
    <row r="835" spans="3:3" x14ac:dyDescent="0.25">
      <c r="C835" s="17" t="e" vm="288">
        <v>#VALUE!</v>
      </c>
    </row>
    <row r="836" spans="3:3" x14ac:dyDescent="0.25">
      <c r="C836" s="17" t="e" vm="289">
        <v>#VALUE!</v>
      </c>
    </row>
    <row r="837" spans="3:3" x14ac:dyDescent="0.25">
      <c r="C837" s="17" t="e" vm="290">
        <v>#VALUE!</v>
      </c>
    </row>
    <row r="838" spans="3:3" x14ac:dyDescent="0.25">
      <c r="C838" s="17" t="e" vm="298">
        <v>#VALUE!</v>
      </c>
    </row>
    <row r="839" spans="3:3" x14ac:dyDescent="0.25">
      <c r="C839" s="17" t="e" vm="291">
        <v>#VALUE!</v>
      </c>
    </row>
    <row r="840" spans="3:3" x14ac:dyDescent="0.25">
      <c r="C840" s="17" t="e" vm="292">
        <v>#VALUE!</v>
      </c>
    </row>
    <row r="841" spans="3:3" x14ac:dyDescent="0.25">
      <c r="C841" s="17" t="e" vm="293">
        <v>#VALUE!</v>
      </c>
    </row>
    <row r="842" spans="3:3" x14ac:dyDescent="0.25">
      <c r="C842" s="17" t="e" vm="294">
        <v>#VALUE!</v>
      </c>
    </row>
    <row r="843" spans="3:3" x14ac:dyDescent="0.25">
      <c r="C843" s="17" t="e" vm="295">
        <v>#VALUE!</v>
      </c>
    </row>
    <row r="844" spans="3:3" x14ac:dyDescent="0.25">
      <c r="C844" s="17" t="e" vm="296">
        <v>#VALUE!</v>
      </c>
    </row>
    <row r="845" spans="3:3" x14ac:dyDescent="0.25">
      <c r="C845" s="17" t="e" vm="297">
        <v>#VALUE!</v>
      </c>
    </row>
    <row r="846" spans="3:3" x14ac:dyDescent="0.25">
      <c r="C846" s="17" t="e" vm="313">
        <v>#VALUE!</v>
      </c>
    </row>
    <row r="847" spans="3:3" x14ac:dyDescent="0.25">
      <c r="C847" s="17" t="e" vm="305">
        <v>#VALUE!</v>
      </c>
    </row>
    <row r="848" spans="3:3" x14ac:dyDescent="0.25">
      <c r="C848" s="17" t="e" vm="308">
        <v>#VALUE!</v>
      </c>
    </row>
    <row r="849" spans="3:5" x14ac:dyDescent="0.25">
      <c r="C849" s="17" t="e" vm="309">
        <v>#VALUE!</v>
      </c>
    </row>
    <row r="850" spans="3:5" x14ac:dyDescent="0.25">
      <c r="C850" s="17" t="e" vm="306">
        <v>#VALUE!</v>
      </c>
    </row>
    <row r="851" spans="3:5" x14ac:dyDescent="0.25">
      <c r="C851" s="17" t="e" vm="310">
        <v>#VALUE!</v>
      </c>
    </row>
    <row r="852" spans="3:5" x14ac:dyDescent="0.25">
      <c r="C852" s="17" t="e" vm="311">
        <v>#VALUE!</v>
      </c>
    </row>
    <row r="853" spans="3:5" x14ac:dyDescent="0.25">
      <c r="C853" s="17" t="e" vm="303">
        <v>#VALUE!</v>
      </c>
    </row>
    <row r="854" spans="3:5" x14ac:dyDescent="0.25">
      <c r="C854" s="17" t="e" vm="312">
        <v>#VALUE!</v>
      </c>
    </row>
    <row r="855" spans="3:5" x14ac:dyDescent="0.25">
      <c r="C855" s="17" t="e" vm="307">
        <v>#VALUE!</v>
      </c>
    </row>
    <row r="856" spans="3:5" x14ac:dyDescent="0.25">
      <c r="C856" s="17" t="e" vm="304">
        <v>#VALUE!</v>
      </c>
    </row>
    <row r="857" spans="3:5" x14ac:dyDescent="0.25">
      <c r="C857" s="17" t="e" vm="325">
        <v>#VALUE!</v>
      </c>
      <c r="E857" s="22" t="e" vm="336">
        <v>#VALUE!</v>
      </c>
    </row>
    <row r="858" spans="3:5" x14ac:dyDescent="0.25">
      <c r="C858" s="17" t="e" vm="300">
        <v>#VALUE!</v>
      </c>
      <c r="E858" s="23" t="e" vm="325">
        <v>#VALUE!</v>
      </c>
    </row>
    <row r="859" spans="3:5" x14ac:dyDescent="0.25">
      <c r="C859" s="17" t="e" vm="302">
        <v>#VALUE!</v>
      </c>
      <c r="E859" s="23" t="e" vm="326">
        <v>#VALUE!</v>
      </c>
    </row>
    <row r="860" spans="3:5" x14ac:dyDescent="0.25">
      <c r="C860" s="17" t="e" vm="301">
        <v>#VALUE!</v>
      </c>
      <c r="E860" s="23" t="e" vm="327">
        <v>#VALUE!</v>
      </c>
    </row>
    <row r="861" spans="3:5" x14ac:dyDescent="0.25">
      <c r="C861" s="17" t="e" vm="319">
        <v>#VALUE!</v>
      </c>
      <c r="E861" s="23" t="e" vm="328">
        <v>#VALUE!</v>
      </c>
    </row>
    <row r="862" spans="3:5" x14ac:dyDescent="0.25">
      <c r="C862" s="17" t="e" vm="315">
        <v>#VALUE!</v>
      </c>
      <c r="E862" s="23" t="e" vm="329">
        <v>#VALUE!</v>
      </c>
    </row>
    <row r="863" spans="3:5" x14ac:dyDescent="0.25">
      <c r="C863" s="17" t="e" vm="314">
        <v>#VALUE!</v>
      </c>
      <c r="E863" s="23" t="e" vm="330">
        <v>#VALUE!</v>
      </c>
    </row>
    <row r="864" spans="3:5" x14ac:dyDescent="0.25">
      <c r="C864" s="17" t="e" vm="316">
        <v>#VALUE!</v>
      </c>
      <c r="E864" s="23" t="e" vm="331">
        <v>#VALUE!</v>
      </c>
    </row>
    <row r="865" spans="3:5" x14ac:dyDescent="0.25">
      <c r="C865" s="17" t="e" vm="317">
        <v>#VALUE!</v>
      </c>
      <c r="E865" s="23" t="e" vm="332">
        <v>#VALUE!</v>
      </c>
    </row>
    <row r="866" spans="3:5" x14ac:dyDescent="0.25">
      <c r="C866" s="17" t="e" vm="318">
        <v>#VALUE!</v>
      </c>
      <c r="E866" s="23" t="e" vm="333">
        <v>#VALUE!</v>
      </c>
    </row>
    <row r="867" spans="3:5" x14ac:dyDescent="0.25">
      <c r="C867" s="17" t="e" vm="324">
        <v>#VALUE!</v>
      </c>
      <c r="E867" s="23" t="e" vm="334">
        <v>#VALUE!</v>
      </c>
    </row>
    <row r="868" spans="3:5" x14ac:dyDescent="0.25">
      <c r="C868" s="17" t="e" vm="320">
        <v>#VALUE!</v>
      </c>
      <c r="E868" s="23" t="e" vm="335">
        <v>#VALUE!</v>
      </c>
    </row>
    <row r="869" spans="3:5" x14ac:dyDescent="0.25">
      <c r="C869" s="17" t="e" vm="321">
        <v>#VALUE!</v>
      </c>
    </row>
    <row r="870" spans="3:5" x14ac:dyDescent="0.25">
      <c r="C870" s="17" t="e" vm="322">
        <v>#VALUE!</v>
      </c>
    </row>
    <row r="871" spans="3:5" x14ac:dyDescent="0.25">
      <c r="C871" s="17" t="e" vm="323">
        <v>#VALUE!</v>
      </c>
    </row>
    <row r="872" spans="3:5" x14ac:dyDescent="0.25">
      <c r="C872" s="17" t="e" vm="336">
        <v>#VALUE!</v>
      </c>
    </row>
    <row r="873" spans="3:5" x14ac:dyDescent="0.25">
      <c r="C873" s="17" t="e" vm="326">
        <v>#VALUE!</v>
      </c>
    </row>
    <row r="874" spans="3:5" x14ac:dyDescent="0.25">
      <c r="C874" s="17" t="e" vm="327">
        <v>#VALUE!</v>
      </c>
    </row>
    <row r="875" spans="3:5" x14ac:dyDescent="0.25">
      <c r="C875" s="17" t="e" vm="328">
        <v>#VALUE!</v>
      </c>
    </row>
    <row r="876" spans="3:5" x14ac:dyDescent="0.25">
      <c r="C876" s="17" t="e" vm="329">
        <v>#VALUE!</v>
      </c>
    </row>
    <row r="877" spans="3:5" x14ac:dyDescent="0.25">
      <c r="C877" s="17" t="e" vm="330">
        <v>#VALUE!</v>
      </c>
    </row>
    <row r="878" spans="3:5" x14ac:dyDescent="0.25">
      <c r="C878" s="17" t="e" vm="331">
        <v>#VALUE!</v>
      </c>
    </row>
    <row r="879" spans="3:5" x14ac:dyDescent="0.25">
      <c r="C879" s="17" t="e" vm="332">
        <v>#VALUE!</v>
      </c>
    </row>
    <row r="880" spans="3:5" x14ac:dyDescent="0.25">
      <c r="C880" s="17" t="e" vm="333">
        <v>#VALUE!</v>
      </c>
    </row>
    <row r="881" spans="3:3" x14ac:dyDescent="0.25">
      <c r="C881" s="17" t="e" vm="334">
        <v>#VALUE!</v>
      </c>
    </row>
    <row r="882" spans="3:3" x14ac:dyDescent="0.25">
      <c r="C882" s="17" t="e" vm="335">
        <v>#VALUE!</v>
      </c>
    </row>
    <row r="883" spans="3:3" x14ac:dyDescent="0.25">
      <c r="C883" s="17" t="e" vm="346">
        <v>#VALUE!</v>
      </c>
    </row>
    <row r="884" spans="3:3" x14ac:dyDescent="0.25">
      <c r="C884" s="17" t="e" vm="339">
        <v>#VALUE!</v>
      </c>
    </row>
    <row r="885" spans="3:3" x14ac:dyDescent="0.25">
      <c r="C885" s="17" t="e" vm="341">
        <v>#VALUE!</v>
      </c>
    </row>
    <row r="886" spans="3:3" x14ac:dyDescent="0.25">
      <c r="C886" s="17" t="e" vm="338">
        <v>#VALUE!</v>
      </c>
    </row>
    <row r="887" spans="3:3" x14ac:dyDescent="0.25">
      <c r="C887" s="17" t="e" vm="337">
        <v>#VALUE!</v>
      </c>
    </row>
    <row r="888" spans="3:3" x14ac:dyDescent="0.25">
      <c r="C888" s="17" t="e" vm="342">
        <v>#VALUE!</v>
      </c>
    </row>
    <row r="889" spans="3:3" x14ac:dyDescent="0.25">
      <c r="C889" s="17" t="e" vm="343">
        <v>#VALUE!</v>
      </c>
    </row>
    <row r="890" spans="3:3" x14ac:dyDescent="0.25">
      <c r="C890" s="17" t="e" vm="344">
        <v>#VALUE!</v>
      </c>
    </row>
    <row r="891" spans="3:3" x14ac:dyDescent="0.25">
      <c r="C891" s="17" t="e" vm="345">
        <v>#VALUE!</v>
      </c>
    </row>
    <row r="892" spans="3:3" x14ac:dyDescent="0.25">
      <c r="C892" s="17" t="e" vm="340">
        <v>#VALUE!</v>
      </c>
    </row>
    <row r="893" spans="3:3" x14ac:dyDescent="0.25">
      <c r="C893" s="17" t="e" vm="350">
        <v>#VALUE!</v>
      </c>
    </row>
    <row r="894" spans="3:3" x14ac:dyDescent="0.25">
      <c r="C894" s="17" t="e" vm="347">
        <v>#VALUE!</v>
      </c>
    </row>
    <row r="895" spans="3:3" x14ac:dyDescent="0.25">
      <c r="C895" s="17" t="e" vm="349">
        <v>#VALUE!</v>
      </c>
    </row>
    <row r="896" spans="3:3" x14ac:dyDescent="0.25">
      <c r="C896" s="17" t="e" vm="348">
        <v>#VALUE!</v>
      </c>
    </row>
    <row r="897" spans="3:3" x14ac:dyDescent="0.25">
      <c r="C897" s="17" t="e" vm="355">
        <v>#VALUE!</v>
      </c>
    </row>
    <row r="898" spans="3:3" x14ac:dyDescent="0.25">
      <c r="C898" s="17" t="e" vm="351">
        <v>#VALUE!</v>
      </c>
    </row>
    <row r="899" spans="3:3" x14ac:dyDescent="0.25">
      <c r="C899" s="17" t="e" vm="352">
        <v>#VALUE!</v>
      </c>
    </row>
    <row r="900" spans="3:3" x14ac:dyDescent="0.25">
      <c r="C900" s="17" t="e" vm="353">
        <v>#VALUE!</v>
      </c>
    </row>
    <row r="901" spans="3:3" x14ac:dyDescent="0.25">
      <c r="C901" s="17" t="e" vm="354">
        <v>#VALUE!</v>
      </c>
    </row>
    <row r="902" spans="3:3" x14ac:dyDescent="0.25">
      <c r="C902" s="17" t="e" vm="359">
        <v>#VALUE!</v>
      </c>
    </row>
    <row r="903" spans="3:3" x14ac:dyDescent="0.25">
      <c r="C903" s="17" t="e" vm="356">
        <v>#VALUE!</v>
      </c>
    </row>
    <row r="904" spans="3:3" x14ac:dyDescent="0.25">
      <c r="C904" s="17" t="e" vm="357">
        <v>#VALUE!</v>
      </c>
    </row>
    <row r="905" spans="3:3" x14ac:dyDescent="0.25">
      <c r="C905" s="17" t="e" vm="358">
        <v>#VALUE!</v>
      </c>
    </row>
    <row r="906" spans="3:3" x14ac:dyDescent="0.25">
      <c r="C906" s="17" t="e" vm="364">
        <v>#VALUE!</v>
      </c>
    </row>
    <row r="907" spans="3:3" x14ac:dyDescent="0.25">
      <c r="C907" s="17" t="e" vm="360">
        <v>#VALUE!</v>
      </c>
    </row>
    <row r="908" spans="3:3" x14ac:dyDescent="0.25">
      <c r="C908" s="17" t="e" vm="361">
        <v>#VALUE!</v>
      </c>
    </row>
    <row r="909" spans="3:3" x14ac:dyDescent="0.25">
      <c r="C909" s="17" t="e" vm="362">
        <v>#VALUE!</v>
      </c>
    </row>
    <row r="910" spans="3:3" x14ac:dyDescent="0.25">
      <c r="C910" s="17" t="e" vm="363">
        <v>#VALUE!</v>
      </c>
    </row>
    <row r="911" spans="3:3" x14ac:dyDescent="0.25">
      <c r="C911" s="17" t="e" vm="371">
        <v>#VALUE!</v>
      </c>
    </row>
    <row r="912" spans="3:3" x14ac:dyDescent="0.25">
      <c r="C912" s="17" t="e" vm="366">
        <v>#VALUE!</v>
      </c>
    </row>
    <row r="913" spans="3:3" x14ac:dyDescent="0.25">
      <c r="C913" s="17" t="e" vm="365">
        <v>#VALUE!</v>
      </c>
    </row>
    <row r="914" spans="3:3" x14ac:dyDescent="0.25">
      <c r="C914" s="17" t="e" vm="368">
        <v>#VALUE!</v>
      </c>
    </row>
    <row r="915" spans="3:3" x14ac:dyDescent="0.25">
      <c r="C915" s="17" t="e" vm="367">
        <v>#VALUE!</v>
      </c>
    </row>
    <row r="916" spans="3:3" x14ac:dyDescent="0.25">
      <c r="C916" s="17" t="e" vm="369">
        <v>#VALUE!</v>
      </c>
    </row>
    <row r="917" spans="3:3" x14ac:dyDescent="0.25">
      <c r="C917" s="17" t="e" vm="370">
        <v>#VALUE!</v>
      </c>
    </row>
    <row r="918" spans="3:3" x14ac:dyDescent="0.25">
      <c r="C918" s="17" t="e" vm="375">
        <v>#VALUE!</v>
      </c>
    </row>
    <row r="919" spans="3:3" x14ac:dyDescent="0.25">
      <c r="C919" s="17" t="e" vm="373">
        <v>#VALUE!</v>
      </c>
    </row>
    <row r="920" spans="3:3" x14ac:dyDescent="0.25">
      <c r="C920" s="17" t="e" vm="374">
        <v>#VALUE!</v>
      </c>
    </row>
    <row r="921" spans="3:3" x14ac:dyDescent="0.25">
      <c r="C921" s="17" t="e" vm="372">
        <v>#VALUE!</v>
      </c>
    </row>
    <row r="922" spans="3:3" x14ac:dyDescent="0.25">
      <c r="C922" s="17" t="e" vm="428">
        <v>#VALUE!</v>
      </c>
    </row>
    <row r="923" spans="3:3" x14ac:dyDescent="0.25">
      <c r="C923" s="17" t="e" vm="425">
        <v>#VALUE!</v>
      </c>
    </row>
    <row r="924" spans="3:3" x14ac:dyDescent="0.25">
      <c r="C924" s="17" t="e" vm="426">
        <v>#VALUE!</v>
      </c>
    </row>
    <row r="925" spans="3:3" x14ac:dyDescent="0.25">
      <c r="C925" s="17" t="e" vm="427">
        <v>#VALUE!</v>
      </c>
    </row>
    <row r="926" spans="3:3" x14ac:dyDescent="0.25">
      <c r="C926" s="17" t="e" vm="381">
        <v>#VALUE!</v>
      </c>
    </row>
    <row r="927" spans="3:3" x14ac:dyDescent="0.25">
      <c r="C927" s="17" t="e" vm="378">
        <v>#VALUE!</v>
      </c>
    </row>
    <row r="928" spans="3:3" x14ac:dyDescent="0.25">
      <c r="C928" s="17" t="e" vm="379">
        <v>#VALUE!</v>
      </c>
    </row>
    <row r="929" spans="3:3" x14ac:dyDescent="0.25">
      <c r="C929" s="17" t="e" vm="386">
        <v>#VALUE!</v>
      </c>
    </row>
    <row r="930" spans="3:3" x14ac:dyDescent="0.25">
      <c r="C930" s="17" t="e" vm="383">
        <v>#VALUE!</v>
      </c>
    </row>
    <row r="931" spans="3:3" x14ac:dyDescent="0.25">
      <c r="C931" s="17" t="e" vm="384">
        <v>#VALUE!</v>
      </c>
    </row>
    <row r="932" spans="3:3" x14ac:dyDescent="0.25">
      <c r="C932" s="17" t="e" vm="382">
        <v>#VALUE!</v>
      </c>
    </row>
    <row r="933" spans="3:3" x14ac:dyDescent="0.25">
      <c r="C933" s="17" t="e" vm="385">
        <v>#VALUE!</v>
      </c>
    </row>
    <row r="934" spans="3:3" x14ac:dyDescent="0.25">
      <c r="C934" s="17" t="e" vm="420">
        <v>#VALUE!</v>
      </c>
    </row>
    <row r="935" spans="3:3" x14ac:dyDescent="0.25">
      <c r="C935" s="17" t="e" vm="396">
        <v>#VALUE!</v>
      </c>
    </row>
    <row r="936" spans="3:3" x14ac:dyDescent="0.25">
      <c r="C936" s="17" t="e" vm="405">
        <v>#VALUE!</v>
      </c>
    </row>
    <row r="937" spans="3:3" x14ac:dyDescent="0.25">
      <c r="C937" s="17" t="e" vm="418">
        <v>#VALUE!</v>
      </c>
    </row>
    <row r="938" spans="3:3" x14ac:dyDescent="0.25">
      <c r="C938" s="17" t="e" vm="392">
        <v>#VALUE!</v>
      </c>
    </row>
    <row r="939" spans="3:3" x14ac:dyDescent="0.25">
      <c r="C939" s="17" t="e" vm="377">
        <v>#VALUE!</v>
      </c>
    </row>
    <row r="940" spans="3:3" x14ac:dyDescent="0.25">
      <c r="C940" s="17" t="e" vm="380">
        <v>#VALUE!</v>
      </c>
    </row>
    <row r="941" spans="3:3" x14ac:dyDescent="0.25">
      <c r="C941" s="17" t="e" vm="401">
        <v>#VALUE!</v>
      </c>
    </row>
    <row r="942" spans="3:3" x14ac:dyDescent="0.25">
      <c r="C942" s="17" t="e" vm="419">
        <v>#VALUE!</v>
      </c>
    </row>
    <row r="943" spans="3:3" x14ac:dyDescent="0.25">
      <c r="C943" s="17" t="e" vm="399">
        <v>#VALUE!</v>
      </c>
    </row>
    <row r="944" spans="3:3" x14ac:dyDescent="0.25">
      <c r="C944" s="17" t="e" vm="395">
        <v>#VALUE!</v>
      </c>
    </row>
    <row r="945" spans="3:3" x14ac:dyDescent="0.25">
      <c r="C945" s="17" t="e" vm="408">
        <v>#VALUE!</v>
      </c>
    </row>
    <row r="946" spans="3:3" x14ac:dyDescent="0.25">
      <c r="C946" s="17" t="e" vm="409">
        <v>#VALUE!</v>
      </c>
    </row>
    <row r="947" spans="3:3" x14ac:dyDescent="0.25">
      <c r="C947" s="17" t="e" vm="410">
        <v>#VALUE!</v>
      </c>
    </row>
    <row r="948" spans="3:3" x14ac:dyDescent="0.25">
      <c r="C948" s="17" t="e" vm="397">
        <v>#VALUE!</v>
      </c>
    </row>
    <row r="949" spans="3:3" x14ac:dyDescent="0.25">
      <c r="C949" s="17" t="e" vm="376">
        <v>#VALUE!</v>
      </c>
    </row>
    <row r="950" spans="3:3" x14ac:dyDescent="0.25">
      <c r="C950" s="17" t="e" vm="411">
        <v>#VALUE!</v>
      </c>
    </row>
    <row r="951" spans="3:3" x14ac:dyDescent="0.25">
      <c r="C951" s="17" t="e" vm="398">
        <v>#VALUE!</v>
      </c>
    </row>
    <row r="952" spans="3:3" x14ac:dyDescent="0.25">
      <c r="C952" s="17" t="e" vm="404">
        <v>#VALUE!</v>
      </c>
    </row>
    <row r="953" spans="3:3" x14ac:dyDescent="0.25">
      <c r="C953" s="17" t="e" vm="393">
        <v>#VALUE!</v>
      </c>
    </row>
    <row r="954" spans="3:3" x14ac:dyDescent="0.25">
      <c r="C954" s="17" t="e" vm="402">
        <v>#VALUE!</v>
      </c>
    </row>
    <row r="955" spans="3:3" x14ac:dyDescent="0.25">
      <c r="C955" s="17" t="e" vm="407">
        <v>#VALUE!</v>
      </c>
    </row>
    <row r="956" spans="3:3" x14ac:dyDescent="0.25">
      <c r="C956" s="17" t="e" vm="394">
        <v>#VALUE!</v>
      </c>
    </row>
    <row r="957" spans="3:3" x14ac:dyDescent="0.25">
      <c r="C957" s="17" t="e" vm="391">
        <v>#VALUE!</v>
      </c>
    </row>
    <row r="958" spans="3:3" x14ac:dyDescent="0.25">
      <c r="C958" s="17" t="e" vm="400">
        <v>#VALUE!</v>
      </c>
    </row>
    <row r="959" spans="3:3" x14ac:dyDescent="0.25">
      <c r="C959" s="17" t="e" vm="406">
        <v>#VALUE!</v>
      </c>
    </row>
    <row r="960" spans="3:3" x14ac:dyDescent="0.25">
      <c r="C960" s="17" t="e" vm="403">
        <v>#VALUE!</v>
      </c>
    </row>
    <row r="961" spans="3:3" x14ac:dyDescent="0.25">
      <c r="C961" s="17" t="e" vm="412">
        <v>#VALUE!</v>
      </c>
    </row>
    <row r="962" spans="3:3" x14ac:dyDescent="0.25">
      <c r="C962" s="17" t="e" vm="422">
        <v>#VALUE!</v>
      </c>
    </row>
    <row r="963" spans="3:3" x14ac:dyDescent="0.25">
      <c r="C963" s="17" t="e" vm="413">
        <v>#VALUE!</v>
      </c>
    </row>
    <row r="964" spans="3:3" x14ac:dyDescent="0.25">
      <c r="C964" s="17" t="e" vm="414">
        <v>#VALUE!</v>
      </c>
    </row>
    <row r="965" spans="3:3" x14ac:dyDescent="0.25">
      <c r="C965" s="17" t="e" vm="415">
        <v>#VALUE!</v>
      </c>
    </row>
    <row r="966" spans="3:3" x14ac:dyDescent="0.25">
      <c r="C966" s="17" t="e" vm="416">
        <v>#VALUE!</v>
      </c>
    </row>
    <row r="967" spans="3:3" x14ac:dyDescent="0.25">
      <c r="C967" s="17" t="e" vm="417">
        <v>#VALUE!</v>
      </c>
    </row>
    <row r="968" spans="3:3" x14ac:dyDescent="0.25">
      <c r="C968" s="17" t="e" vm="390">
        <v>#VALUE!</v>
      </c>
    </row>
    <row r="969" spans="3:3" x14ac:dyDescent="0.25">
      <c r="C969" s="17" t="e" vm="387">
        <v>#VALUE!</v>
      </c>
    </row>
    <row r="970" spans="3:3" x14ac:dyDescent="0.25">
      <c r="C970" s="17" t="e" vm="388">
        <v>#VALUE!</v>
      </c>
    </row>
    <row r="971" spans="3:3" x14ac:dyDescent="0.25">
      <c r="C971" s="17" t="e" vm="389">
        <v>#VALUE!</v>
      </c>
    </row>
    <row r="972" spans="3:3" x14ac:dyDescent="0.25">
      <c r="C972" s="17" t="e" vm="424">
        <v>#VALUE!</v>
      </c>
    </row>
  </sheetData>
  <autoFilter ref="L1:L972" xr:uid="{27374374-8DD7-479F-A3BE-9D271148AC74}">
    <filterColumn colId="0">
      <filters blank="1">
        <filter val="(134)"/>
        <filter val="(15,811)"/>
        <filter val="(219)"/>
        <filter val="(272,966)"/>
        <filter val="(3,047)"/>
        <filter val="(56)"/>
        <filter val="(8,618)"/>
        <filter val="1"/>
        <filter val="1,267,998"/>
        <filter val="1,514"/>
        <filter val="1,681"/>
        <filter val="1,800"/>
        <filter val="1,855"/>
        <filter val="1,888"/>
        <filter val="1,940"/>
        <filter val="1,949"/>
        <filter val="10,380"/>
        <filter val="10,559"/>
        <filter val="10,580"/>
        <filter val="10,904"/>
        <filter val="109"/>
        <filter val="11,718"/>
        <filter val="111,060"/>
        <filter val="12,423"/>
        <filter val="12,437"/>
        <filter val="122"/>
        <filter val="124,101"/>
        <filter val="126"/>
        <filter val="13,517"/>
        <filter val="13,760"/>
        <filter val="136"/>
        <filter val="14,000"/>
        <filter val="143"/>
        <filter val="144"/>
        <filter val="15,303"/>
        <filter val="15,504"/>
        <filter val="16,789"/>
        <filter val="17,457"/>
        <filter val="18,113"/>
        <filter val="189,380"/>
        <filter val="199,042"/>
        <filter val="2,022"/>
        <filter val="2,091"/>
        <filter val="2,883"/>
        <filter val="20,129"/>
        <filter val="20,440"/>
        <filter val="21,242"/>
        <filter val="21,430"/>
        <filter val="22,255"/>
        <filter val="22,900"/>
        <filter val="23,494"/>
        <filter val="24,429"/>
        <filter val="244,598"/>
        <filter val="248,580"/>
        <filter val="25,039"/>
        <filter val="25,521"/>
        <filter val="252,000"/>
        <filter val="26,239"/>
        <filter val="26,396"/>
        <filter val="27,731"/>
        <filter val="27,967"/>
        <filter val="28,319"/>
        <filter val="3,032"/>
        <filter val="3,241"/>
        <filter val="3,437"/>
        <filter val="3,510"/>
        <filter val="3,574"/>
        <filter val="3,632"/>
        <filter val="3,900"/>
        <filter val="3,936"/>
        <filter val="32,997"/>
        <filter val="33,095"/>
        <filter val="33,303"/>
        <filter val="33,730"/>
        <filter val="36,407"/>
        <filter val="37,849"/>
        <filter val="378,589"/>
        <filter val="38,091"/>
        <filter val="39,039"/>
        <filter val="4,000"/>
        <filter val="4,200"/>
        <filter val="4,704"/>
        <filter val="4,721"/>
        <filter val="4,779"/>
        <filter val="4,948"/>
        <filter val="40,380"/>
        <filter val="40,499"/>
        <filter val="41,826"/>
        <filter val="42,092"/>
        <filter val="421,929"/>
        <filter val="427"/>
        <filter val="43,853"/>
        <filter val="48,679"/>
        <filter val="5,025"/>
        <filter val="5,040"/>
        <filter val="5,275"/>
        <filter val="5,764"/>
        <filter val="5,957"/>
        <filter val="52,299"/>
        <filter val="56,502"/>
        <filter val="58,874"/>
        <filter val="59,434"/>
        <filter val="6,157"/>
        <filter val="6,492"/>
        <filter val="6,923"/>
        <filter val="6,948"/>
        <filter val="61,517"/>
        <filter val="62,043"/>
        <filter val="63,059"/>
        <filter val="64,735"/>
        <filter val="65,138"/>
        <filter val="7,039"/>
        <filter val="7,400"/>
        <filter val="7,603"/>
        <filter val="7,872"/>
        <filter val="70,896"/>
        <filter val="707,338"/>
        <filter val="72,584"/>
        <filter val="73,559"/>
        <filter val="75,663"/>
        <filter val="773"/>
        <filter val="8,569"/>
        <filter val="8,767"/>
        <filter val="80,549"/>
        <filter val="804"/>
        <filter val="811"/>
        <filter val="858"/>
        <filter val="859"/>
        <filter val="9,275"/>
      </filters>
    </filterColumn>
  </autoFilter>
  <sortState xmlns:xlrd2="http://schemas.microsoft.com/office/spreadsheetml/2017/richdata2" ref="A367:L371">
    <sortCondition descending="1" ref="I367:I371"/>
  </sortState>
  <dataValidations count="1">
    <dataValidation allowBlank="1" showErrorMessage="1" promptTitle="XPNA Drill down" prompt="Set by XPNA" sqref="C17:C32 C562:C972 C35:C50 C54:C76 C78:C114 C424:C438 E857:E868 C247:C420 C116:C245" xr:uid="{ABEF0630-6B71-4729-BA82-4E1B6A7400D6}"/>
  </dataValidations>
  <pageMargins left="0.70866141732283472" right="0.70866141732283472" top="0.43307086614173229" bottom="0.27559055118110237" header="0.31496062992125984" footer="0.15748031496062992"/>
  <pageSetup paperSize="9" scale="49" fitToHeight="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C988-7A75-45D4-A152-88D0462DFE6F}">
  <sheetPr filterMode="1">
    <pageSetUpPr fitToPage="1"/>
  </sheetPr>
  <dimension ref="A1:L223"/>
  <sheetViews>
    <sheetView showGridLines="0" tabSelected="1" topLeftCell="E9" workbookViewId="0">
      <selection activeCell="G18" sqref="G18"/>
    </sheetView>
  </sheetViews>
  <sheetFormatPr defaultRowHeight="15" outlineLevelRow="2" outlineLevelCol="1" x14ac:dyDescent="0.25"/>
  <cols>
    <col min="1" max="2" width="8.85546875" hidden="1" customWidth="1" outlineLevel="1"/>
    <col min="3" max="3" width="59.42578125" hidden="1" customWidth="1" outlineLevel="1"/>
    <col min="4" max="4" width="8.85546875" hidden="1" customWidth="1" outlineLevel="1"/>
    <col min="5" max="5" width="32.42578125" customWidth="1" collapsed="1"/>
    <col min="6" max="9" width="10.7109375" customWidth="1"/>
    <col min="11" max="11" width="10.85546875" hidden="1" customWidth="1" outlineLevel="1"/>
    <col min="12" max="12" width="8.85546875" collapsed="1"/>
  </cols>
  <sheetData>
    <row r="1" spans="3:11" s="1" customFormat="1" ht="12.75" hidden="1" outlineLevel="2" x14ac:dyDescent="0.2">
      <c r="C1" s="17"/>
      <c r="E1" s="14"/>
      <c r="F1" s="14"/>
      <c r="G1" s="14"/>
      <c r="H1" s="14"/>
      <c r="I1" s="14"/>
      <c r="K1" s="1" t="s">
        <v>32</v>
      </c>
    </row>
    <row r="2" spans="3:11" s="1" customFormat="1" ht="12.75" hidden="1" outlineLevel="2" x14ac:dyDescent="0.2">
      <c r="C2" s="17" t="e" vm="1">
        <f>Control!C4</f>
        <v>#VALUE!</v>
      </c>
      <c r="E2" s="14"/>
      <c r="F2" s="1" t="e" vm="4">
        <v>#VALUE!</v>
      </c>
      <c r="G2" s="1" t="e" vm="4">
        <v>#VALUE!</v>
      </c>
      <c r="H2" s="1" t="e" vm="4">
        <v>#VALUE!</v>
      </c>
      <c r="I2" s="1" t="e" vm="4">
        <v>#VALUE!</v>
      </c>
      <c r="K2" s="1">
        <v>1</v>
      </c>
    </row>
    <row r="3" spans="3:11" s="1" customFormat="1" hidden="1" outlineLevel="2" x14ac:dyDescent="0.25">
      <c r="C3" s="17" t="e" vm="5">
        <v>#VALUE!</v>
      </c>
      <c r="E3" s="14"/>
      <c r="F3" t="e" vm="15">
        <v>#VALUE!</v>
      </c>
      <c r="G3" t="e" vm="16">
        <v>#VALUE!</v>
      </c>
      <c r="H3" t="e" vm="17">
        <v>#VALUE!</v>
      </c>
      <c r="I3" t="e" vm="1">
        <v>#VALUE!</v>
      </c>
      <c r="K3" s="1">
        <v>1</v>
      </c>
    </row>
    <row r="4" spans="3:11" s="1" customFormat="1" hidden="1" outlineLevel="2" x14ac:dyDescent="0.25">
      <c r="C4" s="17" t="e" vm="2">
        <v>#VALUE!</v>
      </c>
      <c r="E4" s="14"/>
      <c r="F4" t="e" vm="18">
        <v>#VALUE!</v>
      </c>
      <c r="G4" t="e" vm="18">
        <v>#VALUE!</v>
      </c>
      <c r="H4" t="e" vm="18">
        <v>#VALUE!</v>
      </c>
      <c r="I4" t="e" vm="18">
        <v>#VALUE!</v>
      </c>
      <c r="K4" s="1">
        <v>1</v>
      </c>
    </row>
    <row r="5" spans="3:11" s="1" customFormat="1" ht="12.75" hidden="1" outlineLevel="2" x14ac:dyDescent="0.2">
      <c r="C5" s="17" t="e" vm="1">
        <f>C2</f>
        <v>#VALUE!</v>
      </c>
      <c r="E5" s="14"/>
      <c r="F5" s="1" t="str" cm="1">
        <f t="array" ref="F5">_FV(F3,"name")</f>
        <v>Mar 2025</v>
      </c>
      <c r="G5" s="1" t="str" cm="1">
        <f t="array" ref="G5">_FV(G3,"name")</f>
        <v>Apr 2025</v>
      </c>
      <c r="H5" s="1" t="str" cm="1">
        <f t="array" ref="H5">_FV(H3,"name")</f>
        <v>May 2025</v>
      </c>
      <c r="I5" s="1" t="str" cm="1">
        <f t="array" ref="I5">_FV(I3,"name")</f>
        <v>Jun 2025</v>
      </c>
      <c r="K5" s="1">
        <v>1</v>
      </c>
    </row>
    <row r="6" spans="3:11" s="1" customFormat="1" ht="12.75" hidden="1" outlineLevel="2" x14ac:dyDescent="0.2">
      <c r="C6" s="17"/>
      <c r="E6" s="14"/>
      <c r="F6" s="1" t="e" vm="41">
        <v>#VALUE!</v>
      </c>
      <c r="G6" s="1" t="e" vm="41">
        <v>#VALUE!</v>
      </c>
      <c r="H6" s="1" t="e" vm="41">
        <v>#VALUE!</v>
      </c>
      <c r="I6" s="1" t="e" vm="41">
        <v>#VALUE!</v>
      </c>
      <c r="K6" s="1">
        <v>1</v>
      </c>
    </row>
    <row r="7" spans="3:11" s="1" customFormat="1" ht="12.75" hidden="1" outlineLevel="2" x14ac:dyDescent="0.2">
      <c r="C7" s="17"/>
      <c r="E7" s="14"/>
      <c r="K7" s="1">
        <v>1</v>
      </c>
    </row>
    <row r="8" spans="3:11" s="1" customFormat="1" ht="12.75" hidden="1" outlineLevel="2" x14ac:dyDescent="0.2">
      <c r="C8" s="17"/>
      <c r="E8" s="14"/>
      <c r="K8" s="1">
        <v>1</v>
      </c>
    </row>
    <row r="9" spans="3:11" s="1" customFormat="1" ht="12.75" collapsed="1" x14ac:dyDescent="0.2">
      <c r="C9" s="17"/>
      <c r="E9" s="14"/>
      <c r="K9" s="1">
        <v>1</v>
      </c>
    </row>
    <row r="10" spans="3:11" s="1" customFormat="1" ht="26.25" x14ac:dyDescent="0.5">
      <c r="C10" s="17"/>
      <c r="E10" s="28" t="s">
        <v>5</v>
      </c>
      <c r="F10" s="28"/>
      <c r="G10" s="28"/>
      <c r="H10" s="28"/>
      <c r="I10" s="28"/>
      <c r="K10" s="1">
        <v>1</v>
      </c>
    </row>
    <row r="11" spans="3:11" ht="21.75" x14ac:dyDescent="0.4">
      <c r="E11" s="80" t="s">
        <v>33</v>
      </c>
      <c r="F11" s="80"/>
      <c r="G11" s="80"/>
      <c r="H11" s="80"/>
      <c r="I11" s="80"/>
      <c r="K11" s="1">
        <v>1</v>
      </c>
    </row>
    <row r="12" spans="3:11" x14ac:dyDescent="0.25">
      <c r="K12" s="1">
        <v>1</v>
      </c>
    </row>
    <row r="13" spans="3:11" s="1" customFormat="1" ht="29.25" thickBot="1" x14ac:dyDescent="0.25">
      <c r="C13" s="17"/>
      <c r="E13" s="14"/>
      <c r="F13" s="21" t="str">
        <f t="shared" ref="F13:H13" si="0">F5&amp;" MTH"</f>
        <v>Mar 2025 MTH</v>
      </c>
      <c r="G13" s="21" t="str">
        <f t="shared" si="0"/>
        <v>Apr 2025 MTH</v>
      </c>
      <c r="H13" s="21" t="str">
        <f t="shared" si="0"/>
        <v>May 2025 MTH</v>
      </c>
      <c r="I13" s="21" t="str">
        <f>I5&amp;" MTH"</f>
        <v>Jun 2025 MTH</v>
      </c>
      <c r="K13" s="1">
        <v>1</v>
      </c>
    </row>
    <row r="14" spans="3:11" ht="15.75" x14ac:dyDescent="0.3">
      <c r="C14" s="67"/>
      <c r="F14" s="19"/>
      <c r="G14" s="19"/>
      <c r="H14" s="19"/>
      <c r="I14" s="19"/>
      <c r="K14" s="1">
        <v>1</v>
      </c>
    </row>
    <row r="15" spans="3:11" ht="16.5" thickBot="1" x14ac:dyDescent="0.35">
      <c r="C15" s="68" t="e" vm="45">
        <v>#VALUE!</v>
      </c>
      <c r="E15" s="10" t="str" cm="1">
        <f t="array" ref="E15">_FV(C15,"name")</f>
        <v>CURRENT ASSETS</v>
      </c>
      <c r="F15" s="10"/>
      <c r="G15" s="10"/>
      <c r="H15" s="10"/>
      <c r="I15" s="10"/>
      <c r="K15" s="1">
        <v>1</v>
      </c>
    </row>
    <row r="16" spans="3:11" ht="15.75" x14ac:dyDescent="0.3">
      <c r="C16" s="69" t="e" vm="42">
        <v>#VALUE!</v>
      </c>
      <c r="E16" s="16" t="str" cm="1">
        <f t="array" ref="E16">_FV(C16,"name")</f>
        <v>BANK ACCOUNTS</v>
      </c>
      <c r="F16" s="19"/>
      <c r="G16" s="19"/>
      <c r="H16" s="19"/>
      <c r="I16" s="19"/>
      <c r="K16" s="1">
        <v>1</v>
      </c>
    </row>
    <row r="17" spans="3:11" ht="15.75" x14ac:dyDescent="0.3">
      <c r="C17" s="70" t="e" vm="452">
        <v>#VALUE!</v>
      </c>
      <c r="E17" t="str" cm="1">
        <f t="array" ref="E17">_FV(C17,"name")</f>
        <v>NAB Savings</v>
      </c>
      <c r="F17" s="19">
        <v>321942.21000000002</v>
      </c>
      <c r="G17" s="19">
        <v>407221.93</v>
      </c>
      <c r="H17" s="19">
        <v>410516.06</v>
      </c>
      <c r="I17" s="19">
        <v>334383.75</v>
      </c>
      <c r="K17" s="6">
        <f t="shared" ref="K17:K38" si="1">SUM(F17:J17)</f>
        <v>1474063.95</v>
      </c>
    </row>
    <row r="18" spans="3:11" ht="15.75" x14ac:dyDescent="0.3">
      <c r="C18" s="70" t="e" vm="453">
        <v>#VALUE!</v>
      </c>
      <c r="E18" t="str" cm="1">
        <f t="array" ref="E18">_FV(C18,"name")</f>
        <v>KENO NAB</v>
      </c>
      <c r="F18" s="19">
        <v>103380.44</v>
      </c>
      <c r="G18" s="19">
        <v>182954.11</v>
      </c>
      <c r="H18" s="19">
        <v>123575.47</v>
      </c>
      <c r="I18" s="19">
        <v>83956.09</v>
      </c>
      <c r="K18" s="6">
        <f t="shared" si="1"/>
        <v>493866.11</v>
      </c>
    </row>
    <row r="19" spans="3:11" ht="15.75" x14ac:dyDescent="0.3">
      <c r="C19" s="70" t="e" vm="454">
        <v>#VALUE!</v>
      </c>
      <c r="E19" t="str" cm="1">
        <f t="array" ref="E19">_FV(C19,"name")</f>
        <v>TAB NAB</v>
      </c>
      <c r="F19" s="19">
        <v>47170.75</v>
      </c>
      <c r="G19" s="19">
        <v>20068.36</v>
      </c>
      <c r="H19" s="19">
        <v>24521.53</v>
      </c>
      <c r="I19" s="19">
        <v>28515.63</v>
      </c>
      <c r="K19" s="6">
        <f t="shared" si="1"/>
        <v>120276.27</v>
      </c>
    </row>
    <row r="20" spans="3:11" ht="15.75" x14ac:dyDescent="0.3">
      <c r="C20" s="70" t="e" vm="455">
        <v>#VALUE!</v>
      </c>
      <c r="E20" t="str" cm="1">
        <f t="array" ref="E20">_FV(C20,"name")</f>
        <v>NAB Main Account</v>
      </c>
      <c r="F20" s="19">
        <v>73880.289999999994</v>
      </c>
      <c r="G20" s="19">
        <v>6607.96</v>
      </c>
      <c r="H20" s="19">
        <v>-17496.55</v>
      </c>
      <c r="I20" s="19">
        <v>86211.520000000004</v>
      </c>
      <c r="K20" s="6">
        <f t="shared" si="1"/>
        <v>149203.22</v>
      </c>
    </row>
    <row r="21" spans="3:11" ht="15.75" x14ac:dyDescent="0.3">
      <c r="C21" s="70" t="e" vm="456">
        <v>#VALUE!</v>
      </c>
      <c r="E21" t="str" cm="1">
        <f t="array" ref="E21">_FV(C21,"name")</f>
        <v>Com Bank</v>
      </c>
      <c r="F21" s="19">
        <v>624.14</v>
      </c>
      <c r="G21" s="19">
        <v>579.14</v>
      </c>
      <c r="H21" s="19">
        <v>589.27</v>
      </c>
      <c r="I21" s="19">
        <v>579.27</v>
      </c>
      <c r="K21" s="6">
        <f t="shared" si="1"/>
        <v>2371.8199999999997</v>
      </c>
    </row>
    <row r="22" spans="3:11" ht="15.75" x14ac:dyDescent="0.3">
      <c r="C22" s="70" t="e" vm="457">
        <v>#VALUE!</v>
      </c>
      <c r="E22" t="str" cm="1">
        <f t="array" ref="E22">_FV(C22,"name")</f>
        <v>Eden Pro Shop Account</v>
      </c>
      <c r="F22" s="19">
        <v>-9.92</v>
      </c>
      <c r="G22" s="19">
        <v>-19.920000000000002</v>
      </c>
      <c r="H22" s="19">
        <v>0</v>
      </c>
      <c r="I22" s="19">
        <v>0</v>
      </c>
      <c r="K22" s="6">
        <f t="shared" si="1"/>
        <v>-29.840000000000003</v>
      </c>
    </row>
    <row r="23" spans="3:11" ht="15.75" hidden="1" x14ac:dyDescent="0.3">
      <c r="C23" s="70" t="e" vm="458">
        <v>#VALUE!</v>
      </c>
      <c r="E23" t="str" cm="1">
        <f t="array" ref="E23">_FV(C23,"name")</f>
        <v>NAB Opening Rec Items</v>
      </c>
      <c r="F23" s="19">
        <v>0</v>
      </c>
      <c r="G23" s="19">
        <v>0</v>
      </c>
      <c r="H23" s="19">
        <v>0</v>
      </c>
      <c r="I23" s="19">
        <v>0</v>
      </c>
      <c r="K23" s="6">
        <f t="shared" si="1"/>
        <v>0</v>
      </c>
    </row>
    <row r="24" spans="3:11" ht="15.75" hidden="1" x14ac:dyDescent="0.3">
      <c r="C24" s="70" t="e" vm="459">
        <v>#VALUE!</v>
      </c>
      <c r="E24" t="str" cm="1">
        <f t="array" ref="E24">_FV(C24,"name")</f>
        <v>NAB CAPITAL WORKS</v>
      </c>
      <c r="F24" s="19">
        <v>0</v>
      </c>
      <c r="G24" s="19">
        <v>0</v>
      </c>
      <c r="H24" s="19">
        <v>0</v>
      </c>
      <c r="I24" s="19">
        <v>0</v>
      </c>
      <c r="K24" s="6">
        <f t="shared" si="1"/>
        <v>0</v>
      </c>
    </row>
    <row r="25" spans="3:11" ht="15.75" hidden="1" x14ac:dyDescent="0.3">
      <c r="C25" s="70" t="e" vm="460">
        <v>#VALUE!</v>
      </c>
      <c r="E25" t="str" cm="1">
        <f t="array" ref="E25">_FV(C25,"name")</f>
        <v>Bank Borrowings</v>
      </c>
      <c r="F25" s="19">
        <v>0</v>
      </c>
      <c r="G25" s="19">
        <v>0</v>
      </c>
      <c r="H25" s="19">
        <v>0</v>
      </c>
      <c r="I25" s="19">
        <v>0</v>
      </c>
      <c r="K25" s="6">
        <f t="shared" si="1"/>
        <v>0</v>
      </c>
    </row>
    <row r="26" spans="3:11" ht="15.75" hidden="1" x14ac:dyDescent="0.3">
      <c r="C26" s="70" t="e" vm="461">
        <v>#VALUE!</v>
      </c>
      <c r="E26" t="str" cm="1">
        <f t="array" ref="E26">_FV(C26,"name")</f>
        <v>PCIE ACCOUNT</v>
      </c>
      <c r="F26" s="19">
        <v>0</v>
      </c>
      <c r="G26" s="19">
        <v>0</v>
      </c>
      <c r="H26" s="19">
        <v>0</v>
      </c>
      <c r="I26" s="19">
        <v>0</v>
      </c>
      <c r="K26" s="6">
        <f t="shared" si="1"/>
        <v>0</v>
      </c>
    </row>
    <row r="27" spans="3:11" ht="15.75" hidden="1" x14ac:dyDescent="0.3">
      <c r="C27" s="70" t="e" vm="462">
        <v>#VALUE!</v>
      </c>
      <c r="E27" t="str" cm="1">
        <f t="array" ref="E27">_FV(C27,"name")</f>
        <v>BANK REBATE ACCOUNT</v>
      </c>
      <c r="F27" s="19">
        <v>0</v>
      </c>
      <c r="G27" s="19">
        <v>0</v>
      </c>
      <c r="H27" s="19">
        <v>0</v>
      </c>
      <c r="I27" s="19">
        <v>0</v>
      </c>
      <c r="K27" s="6">
        <f t="shared" si="1"/>
        <v>0</v>
      </c>
    </row>
    <row r="28" spans="3:11" ht="15.75" hidden="1" x14ac:dyDescent="0.3">
      <c r="C28" s="70" t="e" vm="463">
        <v>#VALUE!</v>
      </c>
      <c r="E28" t="str" cm="1">
        <f t="array" ref="E28">_FV(C28,"name")</f>
        <v>INVESTMENT Safe Custody A</v>
      </c>
      <c r="F28" s="19">
        <v>0</v>
      </c>
      <c r="G28" s="19">
        <v>0</v>
      </c>
      <c r="H28" s="19">
        <v>0</v>
      </c>
      <c r="I28" s="19">
        <v>0</v>
      </c>
      <c r="K28" s="6">
        <f t="shared" si="1"/>
        <v>0</v>
      </c>
    </row>
    <row r="29" spans="3:11" ht="15.75" hidden="1" x14ac:dyDescent="0.3">
      <c r="C29" s="70" t="e" vm="464">
        <v>#VALUE!</v>
      </c>
      <c r="E29" t="str" cm="1">
        <f t="array" ref="E29">_FV(C29,"name")</f>
        <v>INVESTMENT @ BANK PROV AC</v>
      </c>
      <c r="F29" s="19">
        <v>0</v>
      </c>
      <c r="G29" s="19">
        <v>0</v>
      </c>
      <c r="H29" s="19">
        <v>0</v>
      </c>
      <c r="I29" s="19">
        <v>0</v>
      </c>
      <c r="K29" s="6">
        <f t="shared" si="1"/>
        <v>0</v>
      </c>
    </row>
    <row r="30" spans="3:11" ht="15.75" hidden="1" x14ac:dyDescent="0.3">
      <c r="C30" s="70" t="e" vm="465">
        <v>#VALUE!</v>
      </c>
      <c r="E30" t="str" cm="1">
        <f t="array" ref="E30">_FV(C30,"name")</f>
        <v>INVESTMENT @ BANK X PAM</v>
      </c>
      <c r="F30" s="19">
        <v>0</v>
      </c>
      <c r="G30" s="19">
        <v>0</v>
      </c>
      <c r="H30" s="19">
        <v>0</v>
      </c>
      <c r="I30" s="19">
        <v>0</v>
      </c>
      <c r="K30" s="6">
        <f t="shared" si="1"/>
        <v>0</v>
      </c>
    </row>
    <row r="31" spans="3:11" ht="15.75" hidden="1" x14ac:dyDescent="0.3">
      <c r="C31" s="70" t="e" vm="466">
        <v>#VALUE!</v>
      </c>
      <c r="E31" t="str" cm="1">
        <f t="array" ref="E31">_FV(C31,"name")</f>
        <v>Term Deposit - 0626475005</v>
      </c>
      <c r="F31" s="19">
        <v>0</v>
      </c>
      <c r="G31" s="19">
        <v>0</v>
      </c>
      <c r="H31" s="19">
        <v>0</v>
      </c>
      <c r="I31" s="19">
        <v>0</v>
      </c>
      <c r="K31" s="6">
        <f t="shared" si="1"/>
        <v>0</v>
      </c>
    </row>
    <row r="32" spans="3:11" ht="15.75" hidden="1" x14ac:dyDescent="0.3">
      <c r="C32" s="70" t="e" vm="467">
        <v>#VALUE!</v>
      </c>
      <c r="E32" t="str" cm="1">
        <f t="array" ref="E32">_FV(C32,"name")</f>
        <v>Eden Card</v>
      </c>
      <c r="F32" s="19">
        <v>0</v>
      </c>
      <c r="G32" s="19">
        <v>0</v>
      </c>
      <c r="H32" s="19">
        <v>0</v>
      </c>
      <c r="I32" s="19">
        <v>0</v>
      </c>
      <c r="K32" s="6">
        <f t="shared" si="1"/>
        <v>0</v>
      </c>
    </row>
    <row r="33" spans="3:11" ht="15.75" hidden="1" x14ac:dyDescent="0.3">
      <c r="C33" s="70" t="e" vm="468">
        <v>#VALUE!</v>
      </c>
      <c r="E33" t="str" cm="1">
        <f t="array" ref="E33">_FV(C33,"name")</f>
        <v>Bruce Mastercard</v>
      </c>
      <c r="F33" s="19">
        <v>0</v>
      </c>
      <c r="G33" s="19">
        <v>0</v>
      </c>
      <c r="H33" s="19">
        <v>0</v>
      </c>
      <c r="I33" s="19">
        <v>0</v>
      </c>
      <c r="K33" s="6">
        <f t="shared" si="1"/>
        <v>0</v>
      </c>
    </row>
    <row r="34" spans="3:11" ht="15.75" hidden="1" x14ac:dyDescent="0.3">
      <c r="C34" s="70" t="e" vm="469">
        <v>#VALUE!</v>
      </c>
      <c r="E34" t="str" cm="1">
        <f t="array" ref="E34">_FV(C34,"name")</f>
        <v>Andrew Mastercard</v>
      </c>
      <c r="F34" s="19">
        <v>0</v>
      </c>
      <c r="G34" s="19">
        <v>0</v>
      </c>
      <c r="H34" s="19">
        <v>0</v>
      </c>
      <c r="I34" s="19">
        <v>0</v>
      </c>
      <c r="K34" s="6">
        <f t="shared" si="1"/>
        <v>0</v>
      </c>
    </row>
    <row r="35" spans="3:11" ht="15.75" hidden="1" x14ac:dyDescent="0.3">
      <c r="C35" s="70" t="e" vm="470">
        <v>#VALUE!</v>
      </c>
      <c r="E35" t="str" cm="1">
        <f t="array" ref="E35">_FV(C35,"name")</f>
        <v>Bank - Line of Credit</v>
      </c>
      <c r="F35" s="19">
        <v>0</v>
      </c>
      <c r="G35" s="19">
        <v>0</v>
      </c>
      <c r="H35" s="19">
        <v>0</v>
      </c>
      <c r="I35" s="19">
        <v>0</v>
      </c>
      <c r="K35" s="6">
        <f t="shared" si="1"/>
        <v>0</v>
      </c>
    </row>
    <row r="36" spans="3:11" ht="15.75" hidden="1" x14ac:dyDescent="0.3">
      <c r="C36" s="70" t="e" vm="471">
        <v>#VALUE!</v>
      </c>
      <c r="E36" t="str" cm="1">
        <f t="array" ref="E36">_FV(C36,"name")</f>
        <v>TAB BANK ACCOUNT</v>
      </c>
      <c r="F36" s="19">
        <v>0</v>
      </c>
      <c r="G36" s="19">
        <v>0</v>
      </c>
      <c r="H36" s="19">
        <v>0</v>
      </c>
      <c r="I36" s="19">
        <v>0</v>
      </c>
      <c r="K36" s="6">
        <f t="shared" si="1"/>
        <v>0</v>
      </c>
    </row>
    <row r="37" spans="3:11" ht="15.75" hidden="1" x14ac:dyDescent="0.3">
      <c r="C37" s="70" t="e" vm="472">
        <v>#VALUE!</v>
      </c>
      <c r="E37" t="str" cm="1">
        <f t="array" ref="E37">_FV(C37,"name")</f>
        <v>KENO BANK ACCOUNT</v>
      </c>
      <c r="F37" s="19">
        <v>0</v>
      </c>
      <c r="G37" s="19">
        <v>0</v>
      </c>
      <c r="H37" s="19">
        <v>0</v>
      </c>
      <c r="I37" s="19">
        <v>0</v>
      </c>
      <c r="K37" s="6">
        <f t="shared" si="1"/>
        <v>0</v>
      </c>
    </row>
    <row r="38" spans="3:11" ht="15.75" x14ac:dyDescent="0.3">
      <c r="C38" s="70" t="e" vm="473">
        <v>#VALUE!</v>
      </c>
      <c r="E38" t="str" cm="1">
        <f t="array" ref="E38">_FV(C38,"name")</f>
        <v>ESRC Credit card_2816</v>
      </c>
      <c r="F38" s="19">
        <v>-478.6</v>
      </c>
      <c r="G38" s="19">
        <v>-7213.63</v>
      </c>
      <c r="H38" s="19">
        <v>-211.95</v>
      </c>
      <c r="I38" s="19">
        <v>-9</v>
      </c>
      <c r="K38" s="6">
        <f t="shared" si="1"/>
        <v>-7913.18</v>
      </c>
    </row>
    <row r="39" spans="3:11" ht="15.75" x14ac:dyDescent="0.3">
      <c r="C39" s="69" t="e" vm="42">
        <v>#VALUE!</v>
      </c>
      <c r="E39" s="11" t="str" cm="1">
        <f t="array" ref="E39">_FV(C39,"name")</f>
        <v>BANK ACCOUNTS</v>
      </c>
      <c r="F39" s="12">
        <v>546509.31000000006</v>
      </c>
      <c r="G39" s="12">
        <v>610197.94999999995</v>
      </c>
      <c r="H39" s="12">
        <v>541493.82999999996</v>
      </c>
      <c r="I39" s="12">
        <v>533637.26</v>
      </c>
      <c r="K39" s="1">
        <v>1</v>
      </c>
    </row>
    <row r="40" spans="3:11" x14ac:dyDescent="0.25">
      <c r="C40" s="69" t="e" vm="474">
        <v>#VALUE!</v>
      </c>
      <c r="E40" s="16" t="str" cm="1">
        <f t="array" ref="E40">_FV(C40,"name")</f>
        <v>CASH AND CASH EQUIVALENTS</v>
      </c>
      <c r="K40" s="1">
        <v>1</v>
      </c>
    </row>
    <row r="41" spans="3:11" ht="15.75" x14ac:dyDescent="0.3">
      <c r="C41" s="70" t="e" vm="475">
        <v>#VALUE!</v>
      </c>
      <c r="E41" t="str" cm="1">
        <f t="array" ref="E41">_FV(C41,"name")</f>
        <v>CASH SAFE</v>
      </c>
      <c r="F41" s="19">
        <v>124400</v>
      </c>
      <c r="G41" s="19">
        <v>132090</v>
      </c>
      <c r="H41" s="19">
        <v>122400</v>
      </c>
      <c r="I41" s="19">
        <v>110600</v>
      </c>
      <c r="K41" s="6">
        <f t="shared" ref="K41:K46" si="2">SUM(F41:J41)</f>
        <v>489490</v>
      </c>
    </row>
    <row r="42" spans="3:11" ht="15.75" x14ac:dyDescent="0.3">
      <c r="C42" s="70" t="e" vm="476">
        <v>#VALUE!</v>
      </c>
      <c r="E42" t="str" cm="1">
        <f t="array" ref="E42">_FV(C42,"name")</f>
        <v>PETTY CASH - . CLUB</v>
      </c>
      <c r="F42" s="19">
        <v>1068.45</v>
      </c>
      <c r="G42" s="19">
        <v>1068.45</v>
      </c>
      <c r="H42" s="19">
        <v>1068.45</v>
      </c>
      <c r="I42" s="19">
        <v>1068.45</v>
      </c>
      <c r="K42" s="6">
        <f t="shared" si="2"/>
        <v>4273.8</v>
      </c>
    </row>
    <row r="43" spans="3:11" ht="15.75" hidden="1" x14ac:dyDescent="0.3">
      <c r="C43" s="70" t="e" vm="477">
        <v>#VALUE!</v>
      </c>
      <c r="E43" t="str" cm="1">
        <f t="array" ref="E43">_FV(C43,"name")</f>
        <v>ATM - COUNTRY CLUB</v>
      </c>
      <c r="F43" s="19">
        <v>0</v>
      </c>
      <c r="G43" s="19">
        <v>0</v>
      </c>
      <c r="H43" s="19">
        <v>0</v>
      </c>
      <c r="I43" s="19">
        <v>0</v>
      </c>
      <c r="K43" s="6">
        <f t="shared" si="2"/>
        <v>0</v>
      </c>
    </row>
    <row r="44" spans="3:11" ht="15.75" hidden="1" x14ac:dyDescent="0.3">
      <c r="C44" s="70" t="e" vm="478">
        <v>#VALUE!</v>
      </c>
      <c r="E44" t="str" cm="1">
        <f t="array" ref="E44">_FV(C44,"name")</f>
        <v>CASH DEPOSIT   TAB</v>
      </c>
      <c r="F44" s="19">
        <v>0</v>
      </c>
      <c r="G44" s="19">
        <v>0</v>
      </c>
      <c r="H44" s="19">
        <v>0</v>
      </c>
      <c r="I44" s="19">
        <v>0</v>
      </c>
      <c r="K44" s="6">
        <f t="shared" si="2"/>
        <v>0</v>
      </c>
    </row>
    <row r="45" spans="3:11" ht="15.75" hidden="1" x14ac:dyDescent="0.3">
      <c r="C45" s="70" t="e" vm="479">
        <v>#VALUE!</v>
      </c>
      <c r="E45" t="str" cm="1">
        <f t="array" ref="E45">_FV(C45,"name")</f>
        <v>CASH P. MACHINES-ALL SITE</v>
      </c>
      <c r="F45" s="19">
        <v>0</v>
      </c>
      <c r="G45" s="19">
        <v>0</v>
      </c>
      <c r="H45" s="19">
        <v>0</v>
      </c>
      <c r="I45" s="19">
        <v>0</v>
      </c>
      <c r="K45" s="6">
        <f t="shared" si="2"/>
        <v>0</v>
      </c>
    </row>
    <row r="46" spans="3:11" ht="15.75" hidden="1" x14ac:dyDescent="0.3">
      <c r="C46" s="70" t="e" vm="480">
        <v>#VALUE!</v>
      </c>
      <c r="E46" t="str" cm="1">
        <f t="array" ref="E46">_FV(C46,"name")</f>
        <v>CASH SAFE - PRO SHOP</v>
      </c>
      <c r="F46" s="19">
        <v>0</v>
      </c>
      <c r="G46" s="19">
        <v>0</v>
      </c>
      <c r="H46" s="19">
        <v>0</v>
      </c>
      <c r="I46" s="19">
        <v>0</v>
      </c>
      <c r="K46" s="6">
        <f t="shared" si="2"/>
        <v>0</v>
      </c>
    </row>
    <row r="47" spans="3:11" ht="15.75" x14ac:dyDescent="0.3">
      <c r="C47" s="69" t="e" vm="474">
        <v>#VALUE!</v>
      </c>
      <c r="E47" s="11" t="str" cm="1">
        <f t="array" ref="E47">_FV(C47,"name")</f>
        <v>CASH AND CASH EQUIVALENTS</v>
      </c>
      <c r="F47" s="12">
        <v>125468.45</v>
      </c>
      <c r="G47" s="12">
        <v>133158.45000000001</v>
      </c>
      <c r="H47" s="12">
        <v>123468.45</v>
      </c>
      <c r="I47" s="12">
        <v>111668.45</v>
      </c>
      <c r="K47" s="1">
        <v>1</v>
      </c>
    </row>
    <row r="48" spans="3:11" x14ac:dyDescent="0.25">
      <c r="C48" s="69" t="e" vm="481">
        <v>#VALUE!</v>
      </c>
      <c r="E48" s="16" t="str" cm="1">
        <f t="array" ref="E48">_FV(C48,"name")</f>
        <v>STOCK</v>
      </c>
      <c r="K48" s="1">
        <v>1</v>
      </c>
    </row>
    <row r="49" spans="3:11" ht="15.75" hidden="1" x14ac:dyDescent="0.3">
      <c r="C49" s="70" t="e" vm="482">
        <v>#VALUE!</v>
      </c>
      <c r="E49" t="str" cm="1">
        <f t="array" ref="E49">_FV(C49,"name")</f>
        <v>STOCK PRO SHOP</v>
      </c>
      <c r="F49" s="19">
        <v>0</v>
      </c>
      <c r="G49" s="19">
        <v>0</v>
      </c>
      <c r="H49" s="19">
        <v>0</v>
      </c>
      <c r="I49" s="19">
        <v>0</v>
      </c>
      <c r="K49" s="6">
        <f>SUM(F49:J49)</f>
        <v>0</v>
      </c>
    </row>
    <row r="50" spans="3:11" ht="15.75" hidden="1" x14ac:dyDescent="0.3">
      <c r="C50" s="70" t="e" vm="483">
        <v>#VALUE!</v>
      </c>
      <c r="E50" t="str" cm="1">
        <f t="array" ref="E50">_FV(C50,"name")</f>
        <v>STOCK CATERING ALL SITES</v>
      </c>
      <c r="F50" s="19">
        <v>0</v>
      </c>
      <c r="G50" s="19">
        <v>0</v>
      </c>
      <c r="H50" s="19">
        <v>0</v>
      </c>
      <c r="I50" s="19">
        <v>0</v>
      </c>
      <c r="K50" s="6">
        <f>SUM(F50:J50)</f>
        <v>0</v>
      </c>
    </row>
    <row r="51" spans="3:11" ht="15.75" x14ac:dyDescent="0.3">
      <c r="C51" s="70" t="e" vm="484">
        <v>#VALUE!</v>
      </c>
      <c r="E51" t="str" cm="1">
        <f t="array" ref="E51">_FV(C51,"name")</f>
        <v>Stock All Bars</v>
      </c>
      <c r="F51" s="19">
        <v>38050.44</v>
      </c>
      <c r="G51" s="19">
        <v>47400.85</v>
      </c>
      <c r="H51" s="19">
        <v>38838.68</v>
      </c>
      <c r="I51" s="19">
        <v>50243.38</v>
      </c>
      <c r="K51" s="6">
        <f>SUM(F51:J51)</f>
        <v>174533.35</v>
      </c>
    </row>
    <row r="52" spans="3:11" ht="15.75" x14ac:dyDescent="0.3">
      <c r="C52" s="69" t="e" vm="481">
        <v>#VALUE!</v>
      </c>
      <c r="E52" s="11" t="str" cm="1">
        <f t="array" ref="E52">_FV(C52,"name")</f>
        <v>STOCK</v>
      </c>
      <c r="F52" s="12">
        <v>38050.44</v>
      </c>
      <c r="G52" s="12">
        <v>47400.85</v>
      </c>
      <c r="H52" s="12">
        <v>38838.68</v>
      </c>
      <c r="I52" s="12">
        <v>50243.38</v>
      </c>
      <c r="K52" s="1">
        <v>1</v>
      </c>
    </row>
    <row r="53" spans="3:11" x14ac:dyDescent="0.25">
      <c r="C53" s="69" t="e" vm="485">
        <v>#VALUE!</v>
      </c>
      <c r="E53" s="16" t="str" cm="1">
        <f t="array" ref="E53">_FV(C53,"name")</f>
        <v>TRADE AND OTHER RECEIVABLES</v>
      </c>
      <c r="K53" s="1">
        <v>1</v>
      </c>
    </row>
    <row r="54" spans="3:11" ht="15.75" x14ac:dyDescent="0.3">
      <c r="C54" s="70" t="e" vm="486">
        <v>#VALUE!</v>
      </c>
      <c r="E54" t="str" cm="1">
        <f t="array" ref="E54">_FV(C54,"name")</f>
        <v>Trade receivables</v>
      </c>
      <c r="F54" s="19">
        <v>160876.07999999999</v>
      </c>
      <c r="G54" s="19">
        <v>152793.07999999999</v>
      </c>
      <c r="H54" s="19">
        <v>164603.48000000001</v>
      </c>
      <c r="I54" s="19">
        <v>169917.11</v>
      </c>
      <c r="K54" s="6">
        <f>SUM(F54:J54)</f>
        <v>648189.75</v>
      </c>
    </row>
    <row r="55" spans="3:11" ht="15.75" x14ac:dyDescent="0.3">
      <c r="C55" s="69" t="e" vm="485">
        <v>#VALUE!</v>
      </c>
      <c r="E55" s="11" t="str" cm="1">
        <f t="array" ref="E55">_FV(C55,"name")</f>
        <v>TRADE AND OTHER RECEIVABLES</v>
      </c>
      <c r="F55" s="12">
        <v>160876.07999999999</v>
      </c>
      <c r="G55" s="12">
        <v>152793.07999999999</v>
      </c>
      <c r="H55" s="12">
        <v>164603.48000000001</v>
      </c>
      <c r="I55" s="12">
        <v>169917.11</v>
      </c>
      <c r="K55" s="1">
        <v>1</v>
      </c>
    </row>
    <row r="56" spans="3:11" x14ac:dyDescent="0.25">
      <c r="C56" s="69" t="e" vm="487">
        <v>#VALUE!</v>
      </c>
      <c r="E56" s="16" t="str" cm="1">
        <f t="array" ref="E56">_FV(C56,"name")</f>
        <v>OTHER CURRENT ASSETS</v>
      </c>
      <c r="K56" s="1">
        <v>1</v>
      </c>
    </row>
    <row r="57" spans="3:11" ht="15.75" x14ac:dyDescent="0.3">
      <c r="C57" s="70" t="e" vm="488">
        <v>#VALUE!</v>
      </c>
      <c r="E57" t="str" cm="1">
        <f t="array" ref="E57">_FV(C57,"name")</f>
        <v>INTEREST   PREPAYMENT</v>
      </c>
      <c r="F57" s="19">
        <v>65490.75</v>
      </c>
      <c r="G57" s="19">
        <v>63234.01</v>
      </c>
      <c r="H57" s="19">
        <v>60992.52</v>
      </c>
      <c r="I57" s="19">
        <v>65376.49</v>
      </c>
      <c r="K57" s="6">
        <f t="shared" ref="K57:K67" si="3">SUM(F57:J57)</f>
        <v>255093.77</v>
      </c>
    </row>
    <row r="58" spans="3:11" ht="15.75" x14ac:dyDescent="0.3">
      <c r="C58" s="70" t="e" vm="489">
        <v>#VALUE!</v>
      </c>
      <c r="E58" t="str" cm="1">
        <f t="array" ref="E58">_FV(C58,"name")</f>
        <v>PREPAID EXPENSES</v>
      </c>
      <c r="F58" s="19">
        <v>20892.599999999999</v>
      </c>
      <c r="G58" s="19">
        <v>13928.59</v>
      </c>
      <c r="H58" s="19">
        <v>6964.65</v>
      </c>
      <c r="I58" s="19">
        <v>1000</v>
      </c>
      <c r="K58" s="6">
        <f t="shared" si="3"/>
        <v>42785.840000000004</v>
      </c>
    </row>
    <row r="59" spans="3:11" ht="15.75" x14ac:dyDescent="0.3">
      <c r="C59" s="70" t="e" vm="490">
        <v>#VALUE!</v>
      </c>
      <c r="E59" t="str" cm="1">
        <f t="array" ref="E59">_FV(C59,"name")</f>
        <v>SUNDRY DRS. &amp; PREPAYMENTS</v>
      </c>
      <c r="F59" s="19">
        <v>7155</v>
      </c>
      <c r="G59" s="19">
        <v>6360</v>
      </c>
      <c r="H59" s="19">
        <v>5565</v>
      </c>
      <c r="I59" s="19">
        <v>4770</v>
      </c>
      <c r="K59" s="6">
        <f t="shared" si="3"/>
        <v>23850</v>
      </c>
    </row>
    <row r="60" spans="3:11" ht="15.75" x14ac:dyDescent="0.3">
      <c r="C60" s="70" t="e" vm="491">
        <v>#VALUE!</v>
      </c>
      <c r="E60" t="str" cm="1">
        <f t="array" ref="E60">_FV(C60,"name")</f>
        <v>SUNDRY DEBTOR - TAB  DEP.</v>
      </c>
      <c r="F60" s="19">
        <v>5000</v>
      </c>
      <c r="G60" s="19">
        <v>5000</v>
      </c>
      <c r="H60" s="19">
        <v>5000</v>
      </c>
      <c r="I60" s="19">
        <v>5000</v>
      </c>
      <c r="K60" s="6">
        <f t="shared" si="3"/>
        <v>20000</v>
      </c>
    </row>
    <row r="61" spans="3:11" ht="15.75" hidden="1" x14ac:dyDescent="0.3">
      <c r="C61" s="70" t="e" vm="492">
        <v>#VALUE!</v>
      </c>
      <c r="E61" t="str" cm="1">
        <f t="array" ref="E61">_FV(C61,"name")</f>
        <v>KENO TRANSFERS</v>
      </c>
      <c r="F61" s="19">
        <v>0</v>
      </c>
      <c r="G61" s="19">
        <v>0</v>
      </c>
      <c r="H61" s="19">
        <v>0</v>
      </c>
      <c r="I61" s="19">
        <v>0</v>
      </c>
      <c r="K61" s="6">
        <f t="shared" si="3"/>
        <v>0</v>
      </c>
    </row>
    <row r="62" spans="3:11" ht="15.75" hidden="1" x14ac:dyDescent="0.3">
      <c r="C62" s="70" t="e" vm="493">
        <v>#VALUE!</v>
      </c>
      <c r="E62" t="str" cm="1">
        <f t="array" ref="E62">_FV(C62,"name")</f>
        <v>MEDIBANK PRIVATE CLEARING</v>
      </c>
      <c r="F62" s="19">
        <v>0</v>
      </c>
      <c r="G62" s="19">
        <v>0</v>
      </c>
      <c r="H62" s="19">
        <v>0</v>
      </c>
      <c r="I62" s="19">
        <v>0</v>
      </c>
      <c r="K62" s="6">
        <f t="shared" si="3"/>
        <v>0</v>
      </c>
    </row>
    <row r="63" spans="3:11" ht="15.75" hidden="1" x14ac:dyDescent="0.3">
      <c r="C63" s="70" t="e" vm="494">
        <v>#VALUE!</v>
      </c>
      <c r="E63" t="str" cm="1">
        <f t="array" ref="E63">_FV(C63,"name")</f>
        <v>DEVELOPMENT PAYMENTS IN A</v>
      </c>
      <c r="F63" s="19">
        <v>0</v>
      </c>
      <c r="G63" s="19">
        <v>0</v>
      </c>
      <c r="H63" s="19">
        <v>0</v>
      </c>
      <c r="I63" s="19">
        <v>0</v>
      </c>
      <c r="K63" s="6">
        <f t="shared" si="3"/>
        <v>0</v>
      </c>
    </row>
    <row r="64" spans="3:11" ht="15.75" hidden="1" x14ac:dyDescent="0.3">
      <c r="C64" s="70" t="e" vm="495">
        <v>#VALUE!</v>
      </c>
      <c r="E64" t="str" cm="1">
        <f t="array" ref="E64">_FV(C64,"name")</f>
        <v>TELSTRA RENT IN ADVANCE</v>
      </c>
      <c r="F64" s="19">
        <v>0</v>
      </c>
      <c r="G64" s="19">
        <v>0</v>
      </c>
      <c r="H64" s="19">
        <v>0</v>
      </c>
      <c r="I64" s="19">
        <v>0</v>
      </c>
      <c r="K64" s="6">
        <f t="shared" si="3"/>
        <v>0</v>
      </c>
    </row>
    <row r="65" spans="3:11" ht="15.75" hidden="1" x14ac:dyDescent="0.3">
      <c r="C65" s="70" t="e" vm="496">
        <v>#VALUE!</v>
      </c>
      <c r="E65" t="str" cm="1">
        <f t="array" ref="E65">_FV(C65,"name")</f>
        <v>PREPAID BONUS POINTS</v>
      </c>
      <c r="F65" s="19">
        <v>0</v>
      </c>
      <c r="G65" s="19">
        <v>0</v>
      </c>
      <c r="H65" s="19">
        <v>0</v>
      </c>
      <c r="I65" s="19">
        <v>0</v>
      </c>
      <c r="K65" s="6">
        <f t="shared" si="3"/>
        <v>0</v>
      </c>
    </row>
    <row r="66" spans="3:11" ht="15.75" hidden="1" x14ac:dyDescent="0.3">
      <c r="C66" s="70" t="e" vm="497">
        <v>#VALUE!</v>
      </c>
      <c r="E66" t="str" cm="1">
        <f t="array" ref="E66">_FV(C66,"name")</f>
        <v>TAB DEPOSITS</v>
      </c>
      <c r="F66" s="19">
        <v>0</v>
      </c>
      <c r="G66" s="19">
        <v>0</v>
      </c>
      <c r="H66" s="19">
        <v>0</v>
      </c>
      <c r="I66" s="19">
        <v>0</v>
      </c>
      <c r="K66" s="6">
        <f t="shared" si="3"/>
        <v>0</v>
      </c>
    </row>
    <row r="67" spans="3:11" ht="15.75" hidden="1" x14ac:dyDescent="0.3">
      <c r="C67" s="70" t="e" vm="498">
        <v>#VALUE!</v>
      </c>
      <c r="E67" t="str" cm="1">
        <f t="array" ref="E67">_FV(C67,"name")</f>
        <v>STOCK TRF-PS GREENS</v>
      </c>
      <c r="F67" s="19">
        <v>0</v>
      </c>
      <c r="G67" s="19">
        <v>0</v>
      </c>
      <c r="H67" s="19">
        <v>0</v>
      </c>
      <c r="I67" s="19">
        <v>0</v>
      </c>
      <c r="K67" s="6">
        <f t="shared" si="3"/>
        <v>0</v>
      </c>
    </row>
    <row r="68" spans="3:11" ht="15.75" x14ac:dyDescent="0.3">
      <c r="C68" s="69" t="e" vm="487">
        <v>#VALUE!</v>
      </c>
      <c r="E68" s="11" t="str" cm="1">
        <f t="array" ref="E68">_FV(C68,"name")</f>
        <v>OTHER CURRENT ASSETS</v>
      </c>
      <c r="F68" s="12">
        <v>98538.35</v>
      </c>
      <c r="G68" s="12">
        <v>88522.6</v>
      </c>
      <c r="H68" s="12">
        <v>78522.17</v>
      </c>
      <c r="I68" s="12">
        <v>76146.490000000005</v>
      </c>
      <c r="K68" s="1">
        <v>1</v>
      </c>
    </row>
    <row r="69" spans="3:11" ht="15.75" x14ac:dyDescent="0.3">
      <c r="C69" s="68" t="e" vm="45">
        <v>#VALUE!</v>
      </c>
      <c r="E69" s="11" t="str" cm="1">
        <f t="array" ref="E69">_FV(C69,"name")</f>
        <v>CURRENT ASSETS</v>
      </c>
      <c r="F69" s="12">
        <v>969442.63</v>
      </c>
      <c r="G69" s="12">
        <v>1032072.93</v>
      </c>
      <c r="H69" s="12">
        <v>946926.61</v>
      </c>
      <c r="I69" s="12">
        <v>941612.69</v>
      </c>
      <c r="K69" s="1">
        <v>1</v>
      </c>
    </row>
    <row r="70" spans="3:11" ht="15.75" x14ac:dyDescent="0.3">
      <c r="C70" s="68"/>
      <c r="E70" s="71"/>
      <c r="F70" s="72"/>
      <c r="G70" s="72"/>
      <c r="H70" s="72"/>
      <c r="I70" s="72"/>
      <c r="K70" s="1">
        <v>1</v>
      </c>
    </row>
    <row r="71" spans="3:11" ht="16.5" thickBot="1" x14ac:dyDescent="0.35">
      <c r="C71" s="68"/>
      <c r="E71" s="10" t="s">
        <v>31</v>
      </c>
      <c r="F71" s="10"/>
      <c r="G71" s="10"/>
      <c r="H71" s="10"/>
      <c r="I71" s="10"/>
      <c r="K71" s="1">
        <v>1</v>
      </c>
    </row>
    <row r="72" spans="3:11" x14ac:dyDescent="0.25">
      <c r="C72" s="68" t="e" vm="499">
        <v>#VALUE!</v>
      </c>
      <c r="E72" s="16" t="str" cm="1">
        <f t="array" ref="E72">_FV(C72,"name")</f>
        <v>FIXED ASSETS</v>
      </c>
      <c r="K72" s="1">
        <v>1</v>
      </c>
    </row>
    <row r="73" spans="3:11" ht="15.75" x14ac:dyDescent="0.3">
      <c r="C73" s="69" t="e" vm="500">
        <v>#VALUE!</v>
      </c>
      <c r="E73" t="str" cm="1">
        <f t="array" ref="E73">_FV(C73,"name")</f>
        <v>ASSETS AT COST</v>
      </c>
      <c r="F73" s="19"/>
      <c r="G73" s="19"/>
      <c r="H73" s="19"/>
      <c r="I73" s="19"/>
      <c r="K73" s="1">
        <v>1</v>
      </c>
    </row>
    <row r="74" spans="3:11" ht="15.75" x14ac:dyDescent="0.3">
      <c r="C74" s="70" t="e" vm="501">
        <v>#VALUE!</v>
      </c>
      <c r="E74" t="str" cm="1">
        <f t="array" ref="E74">_FV(C74,"name")</f>
        <v>PLANT AND EQUIPMENT</v>
      </c>
      <c r="F74" s="19">
        <v>5344208.13</v>
      </c>
      <c r="G74" s="19">
        <v>5346208.13</v>
      </c>
      <c r="H74" s="19">
        <v>5363316.76</v>
      </c>
      <c r="I74" s="19">
        <v>4874525.7300000004</v>
      </c>
      <c r="K74" s="6">
        <f t="shared" ref="K74:K85" si="4">SUM(F74:J74)</f>
        <v>20928258.75</v>
      </c>
    </row>
    <row r="75" spans="3:11" ht="15.75" x14ac:dyDescent="0.3">
      <c r="C75" s="70" t="e" vm="502">
        <v>#VALUE!</v>
      </c>
      <c r="E75" t="str" cm="1">
        <f t="array" ref="E75">_FV(C75,"name")</f>
        <v>BUILDINGS C-C</v>
      </c>
      <c r="F75" s="19">
        <v>4877639.3099999996</v>
      </c>
      <c r="G75" s="19">
        <v>4877639.3099999996</v>
      </c>
      <c r="H75" s="19">
        <v>4877639.3099999996</v>
      </c>
      <c r="I75" s="19">
        <v>4877639.3099999996</v>
      </c>
      <c r="K75" s="6">
        <f t="shared" si="4"/>
        <v>19510557.239999998</v>
      </c>
    </row>
    <row r="76" spans="3:11" ht="15.75" x14ac:dyDescent="0.3">
      <c r="C76" s="70" t="e" vm="503">
        <v>#VALUE!</v>
      </c>
      <c r="E76" t="str" cm="1">
        <f t="array" ref="E76">_FV(C76,"name")</f>
        <v>Land - Golf Club</v>
      </c>
      <c r="F76" s="19">
        <v>3940837.17</v>
      </c>
      <c r="G76" s="19">
        <v>3940837.17</v>
      </c>
      <c r="H76" s="19">
        <v>3940837.17</v>
      </c>
      <c r="I76" s="19">
        <v>3940837.17</v>
      </c>
      <c r="K76" s="6">
        <f t="shared" si="4"/>
        <v>15763348.68</v>
      </c>
    </row>
    <row r="77" spans="3:11" ht="15.75" x14ac:dyDescent="0.3">
      <c r="C77" s="70" t="e" vm="504">
        <v>#VALUE!</v>
      </c>
      <c r="E77" t="str" cm="1">
        <f t="array" ref="E77">_FV(C77,"name")</f>
        <v>COURSE CONSTRUCTION</v>
      </c>
      <c r="F77" s="19">
        <v>536732.96</v>
      </c>
      <c r="G77" s="19">
        <v>536732.96</v>
      </c>
      <c r="H77" s="19">
        <v>536732.96</v>
      </c>
      <c r="I77" s="19">
        <v>536732.96</v>
      </c>
      <c r="K77" s="6">
        <f t="shared" si="4"/>
        <v>2146931.84</v>
      </c>
    </row>
    <row r="78" spans="3:11" ht="15.75" x14ac:dyDescent="0.3">
      <c r="C78" s="70" t="e" vm="505">
        <v>#VALUE!</v>
      </c>
      <c r="E78" t="str" cm="1">
        <f t="array" ref="E78">_FV(C78,"name")</f>
        <v>LEASED PLANT &amp; EQUIPMENT</v>
      </c>
      <c r="F78" s="19">
        <v>94645.72</v>
      </c>
      <c r="G78" s="19">
        <v>94645.72</v>
      </c>
      <c r="H78" s="19">
        <v>94645.72</v>
      </c>
      <c r="I78" s="19">
        <v>94645.72</v>
      </c>
      <c r="K78" s="6">
        <f t="shared" si="4"/>
        <v>378582.88</v>
      </c>
    </row>
    <row r="79" spans="3:11" ht="15.75" hidden="1" x14ac:dyDescent="0.3">
      <c r="C79" s="70" t="e" vm="506">
        <v>#VALUE!</v>
      </c>
      <c r="E79" t="str" cm="1">
        <f t="array" ref="E79">_FV(C79,"name")</f>
        <v>PLANT AND EQUIPMENT NO GS</v>
      </c>
      <c r="F79" s="19">
        <v>0</v>
      </c>
      <c r="G79" s="19">
        <v>0</v>
      </c>
      <c r="H79" s="19">
        <v>0</v>
      </c>
      <c r="I79" s="19">
        <v>0</v>
      </c>
      <c r="K79" s="6">
        <f t="shared" si="4"/>
        <v>0</v>
      </c>
    </row>
    <row r="80" spans="3:11" ht="15.75" hidden="1" x14ac:dyDescent="0.3">
      <c r="C80" s="70" t="e" vm="507">
        <v>#VALUE!</v>
      </c>
      <c r="E80" t="str" cm="1">
        <f t="array" ref="E80">_FV(C80,"name")</f>
        <v>W.I.P. -  Building C-C</v>
      </c>
      <c r="F80" s="19">
        <v>0</v>
      </c>
      <c r="G80" s="19">
        <v>0</v>
      </c>
      <c r="H80" s="19">
        <v>0</v>
      </c>
      <c r="I80" s="19">
        <v>0</v>
      </c>
      <c r="K80" s="6">
        <f t="shared" si="4"/>
        <v>0</v>
      </c>
    </row>
    <row r="81" spans="3:11" ht="15.75" hidden="1" x14ac:dyDescent="0.3">
      <c r="C81" s="70" t="e" vm="508">
        <v>#VALUE!</v>
      </c>
      <c r="E81" t="str" cm="1">
        <f t="array" ref="E81">_FV(C81,"name")</f>
        <v>W.I.P. - Building  Clu</v>
      </c>
      <c r="F81" s="19">
        <v>0</v>
      </c>
      <c r="G81" s="19">
        <v>0</v>
      </c>
      <c r="H81" s="19">
        <v>0</v>
      </c>
      <c r="I81" s="19">
        <v>0</v>
      </c>
      <c r="K81" s="6">
        <f t="shared" si="4"/>
        <v>0</v>
      </c>
    </row>
    <row r="82" spans="3:11" ht="15.75" hidden="1" x14ac:dyDescent="0.3">
      <c r="C82" s="70" t="e" vm="509">
        <v>#VALUE!</v>
      </c>
      <c r="E82" t="str" cm="1">
        <f t="array" ref="E82">_FV(C82,"name")</f>
        <v>BUILDINGS-IMLAY STREET</v>
      </c>
      <c r="F82" s="19">
        <v>0</v>
      </c>
      <c r="G82" s="19">
        <v>0</v>
      </c>
      <c r="H82" s="19">
        <v>0</v>
      </c>
      <c r="I82" s="19">
        <v>0</v>
      </c>
      <c r="K82" s="6">
        <f t="shared" si="4"/>
        <v>0</v>
      </c>
    </row>
    <row r="83" spans="3:11" ht="15.75" hidden="1" x14ac:dyDescent="0.3">
      <c r="C83" s="70" t="e" vm="510">
        <v>#VALUE!</v>
      </c>
      <c r="E83" t="str" cm="1">
        <f t="array" ref="E83">_FV(C83,"name")</f>
        <v>Land Gold Club no gst</v>
      </c>
      <c r="F83" s="19">
        <v>0</v>
      </c>
      <c r="G83" s="19">
        <v>0</v>
      </c>
      <c r="H83" s="19">
        <v>0</v>
      </c>
      <c r="I83" s="19">
        <v>0</v>
      </c>
      <c r="K83" s="6">
        <f t="shared" si="4"/>
        <v>0</v>
      </c>
    </row>
    <row r="84" spans="3:11" ht="15.75" hidden="1" x14ac:dyDescent="0.3">
      <c r="C84" s="70" t="e" vm="511">
        <v>#VALUE!</v>
      </c>
      <c r="E84" t="str" cm="1">
        <f t="array" ref="E84">_FV(C84,"name")</f>
        <v>LAND - IMLAY STREET</v>
      </c>
      <c r="F84" s="19">
        <v>0</v>
      </c>
      <c r="G84" s="19">
        <v>0</v>
      </c>
      <c r="H84" s="19">
        <v>0</v>
      </c>
      <c r="I84" s="19">
        <v>0</v>
      </c>
      <c r="K84" s="6">
        <f t="shared" si="4"/>
        <v>0</v>
      </c>
    </row>
    <row r="85" spans="3:11" ht="15.75" hidden="1" x14ac:dyDescent="0.3">
      <c r="C85" s="70" t="e" vm="512">
        <v>#VALUE!</v>
      </c>
      <c r="E85" t="str" cm="1">
        <f t="array" ref="E85">_FV(C85,"name")</f>
        <v>LAND - IMLAY STREET NO GS</v>
      </c>
      <c r="F85" s="19">
        <v>0</v>
      </c>
      <c r="G85" s="19">
        <v>0</v>
      </c>
      <c r="H85" s="19">
        <v>0</v>
      </c>
      <c r="I85" s="19">
        <v>0</v>
      </c>
      <c r="K85" s="6">
        <f t="shared" si="4"/>
        <v>0</v>
      </c>
    </row>
    <row r="86" spans="3:11" ht="15.75" x14ac:dyDescent="0.3">
      <c r="C86" s="69" t="e" vm="500">
        <v>#VALUE!</v>
      </c>
      <c r="E86" s="11" t="str" cm="1">
        <f t="array" ref="E86">_FV(C86,"name")</f>
        <v>ASSETS AT COST</v>
      </c>
      <c r="F86" s="12">
        <v>14794063.289999999</v>
      </c>
      <c r="G86" s="12">
        <v>14796063.289999999</v>
      </c>
      <c r="H86" s="12">
        <v>14813171.92</v>
      </c>
      <c r="I86" s="12">
        <v>14324380.890000001</v>
      </c>
      <c r="K86" s="1">
        <v>1</v>
      </c>
    </row>
    <row r="87" spans="3:11" ht="15.75" x14ac:dyDescent="0.3">
      <c r="C87" s="69" t="e" vm="513">
        <v>#VALUE!</v>
      </c>
      <c r="E87" s="16" t="str" cm="1">
        <f t="array" ref="E87">_FV(C87,"name")</f>
        <v>ACCUMULATED DEPRECIATION</v>
      </c>
      <c r="F87" s="19"/>
      <c r="G87" s="19"/>
      <c r="H87" s="19"/>
      <c r="I87" s="19"/>
      <c r="K87" s="1">
        <v>1</v>
      </c>
    </row>
    <row r="88" spans="3:11" ht="15.75" x14ac:dyDescent="0.3">
      <c r="C88" s="70" t="e" vm="514">
        <v>#VALUE!</v>
      </c>
      <c r="E88" t="str" cm="1">
        <f t="array" ref="E88">_FV(C88,"name")</f>
        <v>PROV. FOR DEP PLANT &amp; EQI</v>
      </c>
      <c r="F88" s="19">
        <v>-4176420.16</v>
      </c>
      <c r="G88" s="19">
        <v>-4203202.8899999997</v>
      </c>
      <c r="H88" s="19">
        <v>-4230151.7</v>
      </c>
      <c r="I88" s="19">
        <v>-3775268.2</v>
      </c>
      <c r="K88" s="6">
        <f>SUM(F88:J88)</f>
        <v>-16385042.949999999</v>
      </c>
    </row>
    <row r="89" spans="3:11" ht="15.75" x14ac:dyDescent="0.3">
      <c r="C89" s="70" t="e" vm="515">
        <v>#VALUE!</v>
      </c>
      <c r="E89" t="str" cm="1">
        <f t="array" ref="E89">_FV(C89,"name")</f>
        <v>DEP. PROV - LEASEHOLD IMP</v>
      </c>
      <c r="F89" s="19">
        <v>-991550.43</v>
      </c>
      <c r="G89" s="19">
        <v>-1001690.61</v>
      </c>
      <c r="H89" s="19">
        <v>-1012168.79</v>
      </c>
      <c r="I89" s="19">
        <v>-1022308.95</v>
      </c>
      <c r="K89" s="6">
        <f>SUM(F89:J89)</f>
        <v>-4027718.7800000003</v>
      </c>
    </row>
    <row r="90" spans="3:11" ht="15.75" x14ac:dyDescent="0.3">
      <c r="C90" s="70" t="e" vm="516">
        <v>#VALUE!</v>
      </c>
      <c r="E90" t="str" cm="1">
        <f t="array" ref="E90">_FV(C90,"name")</f>
        <v>DEP. PROV - COURSE CONST.</v>
      </c>
      <c r="F90" s="19">
        <v>-144291.54999999999</v>
      </c>
      <c r="G90" s="19">
        <v>-145280.98000000001</v>
      </c>
      <c r="H90" s="19">
        <v>-146303.34</v>
      </c>
      <c r="I90" s="19">
        <v>-147292.72</v>
      </c>
      <c r="K90" s="6">
        <f>SUM(F90:J90)</f>
        <v>-583168.59</v>
      </c>
    </row>
    <row r="91" spans="3:11" ht="15.75" x14ac:dyDescent="0.3">
      <c r="C91" s="70" t="e" vm="517">
        <v>#VALUE!</v>
      </c>
      <c r="E91" t="str" cm="1">
        <f t="array" ref="E91">_FV(C91,"name")</f>
        <v>ACCUM. AMORTIZ. LEASED EQ</v>
      </c>
      <c r="F91" s="19">
        <v>-33244.76</v>
      </c>
      <c r="G91" s="19">
        <v>-34405.089999999997</v>
      </c>
      <c r="H91" s="19">
        <v>-35604.1</v>
      </c>
      <c r="I91" s="19">
        <v>-36764.43</v>
      </c>
      <c r="K91" s="6">
        <f>SUM(F91:J91)</f>
        <v>-140018.38</v>
      </c>
    </row>
    <row r="92" spans="3:11" ht="15.75" hidden="1" x14ac:dyDescent="0.3">
      <c r="C92" s="70" t="e" vm="518">
        <v>#VALUE!</v>
      </c>
      <c r="E92" t="str" cm="1">
        <f t="array" ref="E92">_FV(C92,"name")</f>
        <v>PROV. DEPN BUILDINGS</v>
      </c>
      <c r="F92" s="19">
        <v>0</v>
      </c>
      <c r="G92" s="19">
        <v>0</v>
      </c>
      <c r="H92" s="19">
        <v>0</v>
      </c>
      <c r="I92" s="19">
        <v>0</v>
      </c>
      <c r="K92" s="6">
        <f>SUM(F92:J92)</f>
        <v>0</v>
      </c>
    </row>
    <row r="93" spans="3:11" ht="15.75" x14ac:dyDescent="0.3">
      <c r="C93" s="69" t="e" vm="513">
        <v>#VALUE!</v>
      </c>
      <c r="E93" s="11" t="str" cm="1">
        <f t="array" ref="E93">_FV(C93,"name")</f>
        <v>ACCUMULATED DEPRECIATION</v>
      </c>
      <c r="F93" s="12">
        <v>-5345506.9000000004</v>
      </c>
      <c r="G93" s="12">
        <v>-5384579.5700000003</v>
      </c>
      <c r="H93" s="12">
        <v>-5424227.9299999997</v>
      </c>
      <c r="I93" s="12">
        <v>-4981634.3</v>
      </c>
      <c r="K93" s="1">
        <v>1</v>
      </c>
    </row>
    <row r="94" spans="3:11" ht="15.75" x14ac:dyDescent="0.3">
      <c r="C94" s="69" t="e" vm="499">
        <v>#VALUE!</v>
      </c>
      <c r="E94" s="11" t="s">
        <v>31</v>
      </c>
      <c r="F94" s="12">
        <v>9448556.3900000006</v>
      </c>
      <c r="G94" s="12">
        <v>9411483.7200000007</v>
      </c>
      <c r="H94" s="12">
        <v>9388943.9900000002</v>
      </c>
      <c r="I94" s="12">
        <v>9342746.5899999999</v>
      </c>
      <c r="K94" s="1">
        <v>1</v>
      </c>
    </row>
    <row r="95" spans="3:11" ht="15.75" x14ac:dyDescent="0.3">
      <c r="C95" s="69" t="e" vm="519">
        <v>#VALUE!</v>
      </c>
      <c r="E95" s="11" t="s">
        <v>63</v>
      </c>
      <c r="F95" s="12">
        <v>10417999.02</v>
      </c>
      <c r="G95" s="12">
        <v>10443556.65</v>
      </c>
      <c r="H95" s="12">
        <v>10335870.6</v>
      </c>
      <c r="I95" s="12">
        <v>10284359.279999999</v>
      </c>
      <c r="K95" s="1">
        <v>1</v>
      </c>
    </row>
    <row r="96" spans="3:11" ht="15.75" x14ac:dyDescent="0.3">
      <c r="C96" s="69"/>
      <c r="E96" s="71"/>
      <c r="F96" s="72"/>
      <c r="G96" s="72"/>
      <c r="H96" s="72"/>
      <c r="I96" s="72"/>
      <c r="K96" s="1">
        <v>1</v>
      </c>
    </row>
    <row r="97" spans="1:11" ht="16.5" thickBot="1" x14ac:dyDescent="0.35">
      <c r="A97" t="s">
        <v>65</v>
      </c>
      <c r="C97" s="67" t="e" vm="520">
        <v>#VALUE!</v>
      </c>
      <c r="E97" s="10" t="str" cm="1">
        <f t="array" ref="E97">_FV(C97,"name")</f>
        <v>LIABILITIES</v>
      </c>
      <c r="F97" s="10"/>
      <c r="G97" s="10"/>
      <c r="H97" s="10"/>
      <c r="I97" s="10"/>
      <c r="K97" s="1">
        <v>1</v>
      </c>
    </row>
    <row r="98" spans="1:11" x14ac:dyDescent="0.25">
      <c r="C98" s="68" t="e" vm="46">
        <v>#VALUE!</v>
      </c>
      <c r="E98" s="16" t="str" cm="1">
        <f t="array" ref="E98">_FV(C98,"name")</f>
        <v>CURRENT LIABILITIES</v>
      </c>
      <c r="K98" s="1">
        <v>1</v>
      </c>
    </row>
    <row r="99" spans="1:11" ht="15.75" x14ac:dyDescent="0.3">
      <c r="C99" s="69" t="e" vm="43">
        <v>#VALUE!</v>
      </c>
      <c r="E99" t="str" cm="1">
        <f t="array" ref="E99">_FV(C99,"name")</f>
        <v>LOANS AND LEASES CURRENT</v>
      </c>
      <c r="F99" s="19"/>
      <c r="G99" s="19"/>
      <c r="H99" s="19"/>
      <c r="I99" s="19"/>
      <c r="K99" s="1">
        <v>1</v>
      </c>
    </row>
    <row r="100" spans="1:11" ht="15.75" x14ac:dyDescent="0.3">
      <c r="C100" s="70" t="e" vm="521">
        <v>#VALUE!</v>
      </c>
      <c r="E100" t="str" cm="1">
        <f t="array" ref="E100">_FV(C100,"name")</f>
        <v>S/T NAB</v>
      </c>
      <c r="F100" s="19">
        <v>161673.10999999999</v>
      </c>
      <c r="G100" s="19">
        <v>155318.70000000001</v>
      </c>
      <c r="H100" s="19">
        <v>147216.32000000001</v>
      </c>
      <c r="I100" s="19">
        <v>159403.22</v>
      </c>
      <c r="K100" s="6">
        <f t="shared" ref="K100:K113" si="5">SUM(F100:J100)</f>
        <v>623611.35</v>
      </c>
    </row>
    <row r="101" spans="1:11" ht="15.75" x14ac:dyDescent="0.3">
      <c r="C101" s="70" t="e" vm="522">
        <v>#VALUE!</v>
      </c>
      <c r="E101" t="str" cm="1">
        <f t="array" ref="E101">_FV(C101,"name")</f>
        <v>SHORT TERM  HP     LIAB.</v>
      </c>
      <c r="F101" s="19">
        <v>10498.56</v>
      </c>
      <c r="G101" s="19">
        <v>10498.56</v>
      </c>
      <c r="H101" s="19">
        <v>10498.56</v>
      </c>
      <c r="I101" s="19">
        <v>10498.56</v>
      </c>
      <c r="K101" s="6">
        <f t="shared" si="5"/>
        <v>41994.239999999998</v>
      </c>
    </row>
    <row r="102" spans="1:11" ht="15.75" x14ac:dyDescent="0.3">
      <c r="C102" s="70" t="e" vm="523">
        <v>#VALUE!</v>
      </c>
      <c r="E102" t="str" cm="1">
        <f t="array" ref="E102">_FV(C102,"name")</f>
        <v>FORKLIFT FINANCE</v>
      </c>
      <c r="F102" s="19">
        <v>5718.17</v>
      </c>
      <c r="G102" s="19">
        <v>5718.17</v>
      </c>
      <c r="H102" s="19">
        <v>5718.17</v>
      </c>
      <c r="I102" s="19">
        <v>5718.17</v>
      </c>
      <c r="K102" s="6">
        <f t="shared" si="5"/>
        <v>22872.68</v>
      </c>
    </row>
    <row r="103" spans="1:11" ht="15.75" x14ac:dyDescent="0.3">
      <c r="C103" s="70" t="e" vm="524">
        <v>#VALUE!</v>
      </c>
      <c r="E103" t="str" cm="1">
        <f t="array" ref="E103">_FV(C103,"name")</f>
        <v>Bunker Rake Current</v>
      </c>
      <c r="F103" s="19">
        <v>252.77</v>
      </c>
      <c r="G103" s="19">
        <v>-210.4</v>
      </c>
      <c r="H103" s="19">
        <v>0</v>
      </c>
      <c r="I103" s="19">
        <v>0</v>
      </c>
      <c r="K103" s="6">
        <f t="shared" si="5"/>
        <v>42.370000000000005</v>
      </c>
    </row>
    <row r="104" spans="1:11" ht="15.75" x14ac:dyDescent="0.3">
      <c r="C104" s="70" t="e" vm="525">
        <v>#VALUE!</v>
      </c>
      <c r="E104" t="str" cm="1">
        <f t="array" ref="E104">_FV(C104,"name")</f>
        <v>CART LOAN CURRENT</v>
      </c>
      <c r="F104" s="19">
        <v>44709.04</v>
      </c>
      <c r="G104" s="19">
        <v>44709.04</v>
      </c>
      <c r="H104" s="19">
        <v>44709.04</v>
      </c>
      <c r="I104" s="19">
        <v>44709.04</v>
      </c>
      <c r="K104" s="6">
        <f t="shared" si="5"/>
        <v>178836.16</v>
      </c>
    </row>
    <row r="105" spans="1:11" ht="15.75" hidden="1" x14ac:dyDescent="0.3">
      <c r="C105" s="70" t="e" vm="526">
        <v>#VALUE!</v>
      </c>
      <c r="E105" t="str" cm="1">
        <f t="array" ref="E105">_FV(C105,"name")</f>
        <v>FURNITURE LOAN S/T</v>
      </c>
      <c r="F105" s="19">
        <v>0</v>
      </c>
      <c r="G105" s="19">
        <v>0</v>
      </c>
      <c r="H105" s="19">
        <v>0</v>
      </c>
      <c r="I105" s="19">
        <v>0</v>
      </c>
      <c r="K105" s="6">
        <f t="shared" si="5"/>
        <v>0</v>
      </c>
    </row>
    <row r="106" spans="1:11" ht="15.75" hidden="1" x14ac:dyDescent="0.3">
      <c r="C106" s="70" t="e" vm="527">
        <v>#VALUE!</v>
      </c>
      <c r="E106" t="str" cm="1">
        <f t="array" ref="E106">_FV(C106,"name")</f>
        <v>CONCERTO P/M CURRENT</v>
      </c>
      <c r="F106" s="19">
        <v>0</v>
      </c>
      <c r="G106" s="19">
        <v>0</v>
      </c>
      <c r="H106" s="19">
        <v>0</v>
      </c>
      <c r="I106" s="19">
        <v>0</v>
      </c>
      <c r="K106" s="6">
        <f t="shared" si="5"/>
        <v>0</v>
      </c>
    </row>
    <row r="107" spans="1:11" ht="15.75" hidden="1" x14ac:dyDescent="0.3">
      <c r="C107" s="70" t="e" vm="528">
        <v>#VALUE!</v>
      </c>
      <c r="E107" t="str" cm="1">
        <f t="array" ref="E107">_FV(C107,"name")</f>
        <v>S/T Aristocrat PM $803 /</v>
      </c>
      <c r="F107" s="19">
        <v>0</v>
      </c>
      <c r="G107" s="19">
        <v>0</v>
      </c>
      <c r="H107" s="19">
        <v>0</v>
      </c>
      <c r="I107" s="19">
        <v>0</v>
      </c>
      <c r="K107" s="6">
        <f t="shared" si="5"/>
        <v>0</v>
      </c>
    </row>
    <row r="108" spans="1:11" ht="15.75" hidden="1" x14ac:dyDescent="0.3">
      <c r="C108" s="70" t="e" vm="529">
        <v>#VALUE!</v>
      </c>
      <c r="E108" t="str" cm="1">
        <f t="array" ref="E108">_FV(C108,"name")</f>
        <v>BETTER BUSINESS LOAN</v>
      </c>
      <c r="F108" s="19">
        <v>0</v>
      </c>
      <c r="G108" s="19">
        <v>0</v>
      </c>
      <c r="H108" s="19">
        <v>0</v>
      </c>
      <c r="I108" s="19">
        <v>0</v>
      </c>
      <c r="K108" s="6">
        <f t="shared" si="5"/>
        <v>0</v>
      </c>
    </row>
    <row r="109" spans="1:11" ht="15.75" hidden="1" x14ac:dyDescent="0.3">
      <c r="C109" s="70" t="e" vm="530">
        <v>#VALUE!</v>
      </c>
      <c r="E109" t="str" cm="1">
        <f t="array" ref="E109">_FV(C109,"name")</f>
        <v>VARIABLE BUSINESS LOAN 2</v>
      </c>
      <c r="F109" s="19">
        <v>0</v>
      </c>
      <c r="G109" s="19">
        <v>0</v>
      </c>
      <c r="H109" s="19">
        <v>0</v>
      </c>
      <c r="I109" s="19">
        <v>0</v>
      </c>
      <c r="K109" s="6">
        <f t="shared" si="5"/>
        <v>0</v>
      </c>
    </row>
    <row r="110" spans="1:11" ht="15.75" hidden="1" x14ac:dyDescent="0.3">
      <c r="C110" s="70" t="e" vm="531">
        <v>#VALUE!</v>
      </c>
      <c r="E110" t="str" cm="1">
        <f t="array" ref="E110">_FV(C110,"name")</f>
        <v>LOAN 2 CURRENT OFFSET</v>
      </c>
      <c r="F110" s="19">
        <v>0</v>
      </c>
      <c r="G110" s="19">
        <v>0</v>
      </c>
      <c r="H110" s="19">
        <v>0</v>
      </c>
      <c r="I110" s="19">
        <v>0</v>
      </c>
      <c r="K110" s="6">
        <f t="shared" si="5"/>
        <v>0</v>
      </c>
    </row>
    <row r="111" spans="1:11" ht="15.75" hidden="1" x14ac:dyDescent="0.3">
      <c r="C111" s="70" t="e" vm="532">
        <v>#VALUE!</v>
      </c>
      <c r="E111" t="str" cm="1">
        <f t="array" ref="E111">_FV(C111,"name")</f>
        <v>TOYOTA LEASE FINANCE CURR</v>
      </c>
      <c r="F111" s="19">
        <v>0</v>
      </c>
      <c r="G111" s="19">
        <v>0</v>
      </c>
      <c r="H111" s="19">
        <v>0</v>
      </c>
      <c r="I111" s="19">
        <v>0</v>
      </c>
      <c r="K111" s="6">
        <f t="shared" si="5"/>
        <v>0</v>
      </c>
    </row>
    <row r="112" spans="1:11" ht="15.75" hidden="1" x14ac:dyDescent="0.3">
      <c r="C112" s="70" t="e" vm="533">
        <v>#VALUE!</v>
      </c>
      <c r="E112" t="str" cm="1">
        <f t="array" ref="E112">_FV(C112,"name")</f>
        <v>LEASE PAYMENT CLEARING</v>
      </c>
      <c r="F112" s="19">
        <v>0</v>
      </c>
      <c r="G112" s="19">
        <v>0</v>
      </c>
      <c r="H112" s="19">
        <v>0</v>
      </c>
      <c r="I112" s="19">
        <v>0</v>
      </c>
      <c r="K112" s="6">
        <f t="shared" si="5"/>
        <v>0</v>
      </c>
    </row>
    <row r="113" spans="3:11" ht="15.75" hidden="1" x14ac:dyDescent="0.3">
      <c r="C113" s="70" t="e" vm="534">
        <v>#VALUE!</v>
      </c>
      <c r="E113" t="str" cm="1">
        <f t="array" ref="E113">_FV(C113,"name")</f>
        <v>POKER MACHINE FINANCE CUR</v>
      </c>
      <c r="F113" s="19">
        <v>0</v>
      </c>
      <c r="G113" s="19">
        <v>0</v>
      </c>
      <c r="H113" s="19">
        <v>0</v>
      </c>
      <c r="I113" s="19">
        <v>0</v>
      </c>
      <c r="K113" s="6">
        <f t="shared" si="5"/>
        <v>0</v>
      </c>
    </row>
    <row r="114" spans="3:11" ht="15.75" x14ac:dyDescent="0.3">
      <c r="C114" s="69" t="e" vm="43">
        <v>#VALUE!</v>
      </c>
      <c r="E114" s="11" t="str" cm="1">
        <f t="array" ref="E114">_FV(C114,"name")</f>
        <v>LOANS AND LEASES CURRENT</v>
      </c>
      <c r="F114" s="12">
        <v>222851.65</v>
      </c>
      <c r="G114" s="12">
        <v>216034.07</v>
      </c>
      <c r="H114" s="12">
        <v>208142.09</v>
      </c>
      <c r="I114" s="12">
        <v>220328.99</v>
      </c>
      <c r="K114" s="1">
        <v>1</v>
      </c>
    </row>
    <row r="115" spans="3:11" ht="15.75" x14ac:dyDescent="0.3">
      <c r="C115" s="69" t="e" vm="535">
        <v>#VALUE!</v>
      </c>
      <c r="E115" s="16" t="str" cm="1">
        <f t="array" ref="E115">_FV(C115,"name")</f>
        <v>CLEARING ACCOUNTS CURRENT</v>
      </c>
      <c r="F115" s="19"/>
      <c r="G115" s="19"/>
      <c r="H115" s="19"/>
      <c r="I115" s="19"/>
      <c r="K115" s="1">
        <v>1</v>
      </c>
    </row>
    <row r="116" spans="3:11" ht="15.75" x14ac:dyDescent="0.3">
      <c r="C116" s="70" t="e" vm="536">
        <v>#VALUE!</v>
      </c>
      <c r="E116" t="str" cm="1">
        <f t="array" ref="E116">_FV(C116,"name")</f>
        <v>KENO   CLEARING</v>
      </c>
      <c r="F116" s="19">
        <v>7777.76</v>
      </c>
      <c r="G116" s="19">
        <v>1690.41</v>
      </c>
      <c r="H116" s="19">
        <v>-580.75</v>
      </c>
      <c r="I116" s="19">
        <v>739.68</v>
      </c>
      <c r="K116" s="6">
        <f t="shared" ref="K116:K149" si="6">SUM(F116:J116)</f>
        <v>9627.1</v>
      </c>
    </row>
    <row r="117" spans="3:11" ht="15.75" x14ac:dyDescent="0.3">
      <c r="C117" s="70" t="e" vm="537">
        <v>#VALUE!</v>
      </c>
      <c r="E117" t="str" cm="1">
        <f t="array" ref="E117">_FV(C117,"name")</f>
        <v>DONATIONS   CLEARING</v>
      </c>
      <c r="F117" s="19">
        <v>1516.1</v>
      </c>
      <c r="G117" s="19">
        <v>0</v>
      </c>
      <c r="H117" s="19">
        <v>0</v>
      </c>
      <c r="I117" s="19">
        <v>0</v>
      </c>
      <c r="K117" s="6">
        <f t="shared" si="6"/>
        <v>1516.1</v>
      </c>
    </row>
    <row r="118" spans="3:11" ht="15.75" x14ac:dyDescent="0.3">
      <c r="C118" s="70" t="e" vm="538">
        <v>#VALUE!</v>
      </c>
      <c r="E118" t="str" cm="1">
        <f t="array" ref="E118">_FV(C118,"name")</f>
        <v>TAB  CLEARING</v>
      </c>
      <c r="F118" s="19">
        <v>724.6</v>
      </c>
      <c r="G118" s="19">
        <v>605.75</v>
      </c>
      <c r="H118" s="19">
        <v>2137.35</v>
      </c>
      <c r="I118" s="19">
        <v>301.2</v>
      </c>
      <c r="K118" s="6">
        <f t="shared" si="6"/>
        <v>3768.8999999999996</v>
      </c>
    </row>
    <row r="119" spans="3:11" ht="15.75" hidden="1" x14ac:dyDescent="0.3">
      <c r="C119" s="70" t="e" vm="539">
        <v>#VALUE!</v>
      </c>
      <c r="E119" t="str" cm="1">
        <f t="array" ref="E119">_FV(C119,"name")</f>
        <v>TEMPORARY CLEARING A/C</v>
      </c>
      <c r="F119" s="19">
        <v>0</v>
      </c>
      <c r="G119" s="19">
        <v>0</v>
      </c>
      <c r="H119" s="19">
        <v>0</v>
      </c>
      <c r="I119" s="19">
        <v>0</v>
      </c>
      <c r="K119" s="6">
        <f t="shared" si="6"/>
        <v>0</v>
      </c>
    </row>
    <row r="120" spans="3:11" ht="15.75" hidden="1" x14ac:dyDescent="0.3">
      <c r="C120" s="70" t="e" vm="540">
        <v>#VALUE!</v>
      </c>
      <c r="E120" t="str" cm="1">
        <f t="array" ref="E120">_FV(C120,"name")</f>
        <v>UNION DUES       CLEARING</v>
      </c>
      <c r="F120" s="19">
        <v>0</v>
      </c>
      <c r="G120" s="19">
        <v>0</v>
      </c>
      <c r="H120" s="19">
        <v>0</v>
      </c>
      <c r="I120" s="19">
        <v>0</v>
      </c>
      <c r="K120" s="6">
        <f t="shared" si="6"/>
        <v>0</v>
      </c>
    </row>
    <row r="121" spans="3:11" ht="15.75" x14ac:dyDescent="0.3">
      <c r="C121" s="70" t="e" vm="541">
        <v>#VALUE!</v>
      </c>
      <c r="E121" t="str" cm="1">
        <f t="array" ref="E121">_FV(C121,"name")</f>
        <v>Debtors Clearing</v>
      </c>
      <c r="F121" s="19">
        <v>0</v>
      </c>
      <c r="G121" s="19">
        <v>0</v>
      </c>
      <c r="H121" s="19">
        <v>-203</v>
      </c>
      <c r="I121" s="19">
        <v>0</v>
      </c>
      <c r="K121" s="6">
        <f t="shared" si="6"/>
        <v>-203</v>
      </c>
    </row>
    <row r="122" spans="3:11" ht="15.75" hidden="1" x14ac:dyDescent="0.3">
      <c r="C122" s="70" t="e" vm="542">
        <v>#VALUE!</v>
      </c>
      <c r="E122" t="str" cm="1">
        <f t="array" ref="E122">_FV(C122,"name")</f>
        <v>DEVELOPMENT PAYMENTS CLEARING</v>
      </c>
      <c r="F122" s="19">
        <v>0</v>
      </c>
      <c r="G122" s="19">
        <v>0</v>
      </c>
      <c r="H122" s="19">
        <v>0</v>
      </c>
      <c r="I122" s="19">
        <v>0</v>
      </c>
      <c r="K122" s="6">
        <f t="shared" si="6"/>
        <v>0</v>
      </c>
    </row>
    <row r="123" spans="3:11" ht="15.75" hidden="1" x14ac:dyDescent="0.3">
      <c r="C123" s="70" t="e" vm="543">
        <v>#VALUE!</v>
      </c>
      <c r="E123" t="str" cm="1">
        <f t="array" ref="E123">_FV(C123,"name")</f>
        <v>Mens &amp; Ladies Golf GST FR</v>
      </c>
      <c r="F123" s="19">
        <v>0</v>
      </c>
      <c r="G123" s="19">
        <v>0</v>
      </c>
      <c r="H123" s="19">
        <v>0</v>
      </c>
      <c r="I123" s="19">
        <v>0</v>
      </c>
      <c r="K123" s="6">
        <f t="shared" si="6"/>
        <v>0</v>
      </c>
    </row>
    <row r="124" spans="3:11" ht="15.75" x14ac:dyDescent="0.3">
      <c r="C124" s="70" t="e" vm="544">
        <v>#VALUE!</v>
      </c>
      <c r="E124" t="str" cm="1">
        <f t="array" ref="E124">_FV(C124,"name")</f>
        <v>Ladies &amp; Mens Golf Clearing</v>
      </c>
      <c r="F124" s="19">
        <v>-293.81</v>
      </c>
      <c r="G124" s="19">
        <v>0</v>
      </c>
      <c r="H124" s="19">
        <v>0</v>
      </c>
      <c r="I124" s="19">
        <v>0</v>
      </c>
      <c r="K124" s="6">
        <f t="shared" si="6"/>
        <v>-293.81</v>
      </c>
    </row>
    <row r="125" spans="3:11" ht="15.75" hidden="1" x14ac:dyDescent="0.3">
      <c r="C125" s="70" t="e" vm="545">
        <v>#VALUE!</v>
      </c>
      <c r="E125" t="str" cm="1">
        <f t="array" ref="E125">_FV(C125,"name")</f>
        <v>EFTPOS EPTION</v>
      </c>
      <c r="F125" s="19">
        <v>0</v>
      </c>
      <c r="G125" s="19">
        <v>0</v>
      </c>
      <c r="H125" s="19">
        <v>0</v>
      </c>
      <c r="I125" s="19">
        <v>0</v>
      </c>
      <c r="K125" s="6">
        <f t="shared" si="6"/>
        <v>0</v>
      </c>
    </row>
    <row r="126" spans="3:11" ht="15.75" hidden="1" x14ac:dyDescent="0.3">
      <c r="C126" s="70" t="e" vm="546">
        <v>#VALUE!</v>
      </c>
      <c r="E126" t="str" cm="1">
        <f t="array" ref="E126">_FV(C126,"name")</f>
        <v>EFTPOS BAR</v>
      </c>
      <c r="F126" s="19">
        <v>0</v>
      </c>
      <c r="G126" s="19">
        <v>0</v>
      </c>
      <c r="H126" s="19">
        <v>0</v>
      </c>
      <c r="I126" s="19">
        <v>0</v>
      </c>
      <c r="K126" s="6">
        <f t="shared" si="6"/>
        <v>0</v>
      </c>
    </row>
    <row r="127" spans="3:11" ht="15.75" hidden="1" x14ac:dyDescent="0.3">
      <c r="C127" s="70" t="e" vm="547">
        <v>#VALUE!</v>
      </c>
      <c r="E127" t="str" cm="1">
        <f t="array" ref="E127">_FV(C127,"name")</f>
        <v>EFTPOS PRO SHOP</v>
      </c>
      <c r="F127" s="19">
        <v>0</v>
      </c>
      <c r="G127" s="19">
        <v>0</v>
      </c>
      <c r="H127" s="19">
        <v>0</v>
      </c>
      <c r="I127" s="19">
        <v>0</v>
      </c>
      <c r="K127" s="6">
        <f t="shared" si="6"/>
        <v>0</v>
      </c>
    </row>
    <row r="128" spans="3:11" ht="15.75" hidden="1" x14ac:dyDescent="0.3">
      <c r="C128" s="70" t="e" vm="548">
        <v>#VALUE!</v>
      </c>
      <c r="E128" t="str" cm="1">
        <f t="array" ref="E128">_FV(C128,"name")</f>
        <v>EFTPOS BISTRO</v>
      </c>
      <c r="F128" s="19">
        <v>0</v>
      </c>
      <c r="G128" s="19">
        <v>0</v>
      </c>
      <c r="H128" s="19">
        <v>0</v>
      </c>
      <c r="I128" s="19">
        <v>0</v>
      </c>
      <c r="K128" s="6">
        <f t="shared" si="6"/>
        <v>0</v>
      </c>
    </row>
    <row r="129" spans="3:11" ht="15.75" hidden="1" x14ac:dyDescent="0.3">
      <c r="C129" s="70" t="e" vm="549">
        <v>#VALUE!</v>
      </c>
      <c r="E129" t="str" cm="1">
        <f t="array" ref="E129">_FV(C129,"name")</f>
        <v>EFTPOS BISTRO BAR</v>
      </c>
      <c r="F129" s="19">
        <v>0</v>
      </c>
      <c r="G129" s="19">
        <v>0</v>
      </c>
      <c r="H129" s="19">
        <v>0</v>
      </c>
      <c r="I129" s="19">
        <v>0</v>
      </c>
      <c r="K129" s="6">
        <f t="shared" si="6"/>
        <v>0</v>
      </c>
    </row>
    <row r="130" spans="3:11" ht="15.75" hidden="1" x14ac:dyDescent="0.3">
      <c r="C130" s="70" t="e" vm="550">
        <v>#VALUE!</v>
      </c>
      <c r="E130" t="str" cm="1">
        <f t="array" ref="E130">_FV(C130,"name")</f>
        <v>JACKPOTS   CLEARING</v>
      </c>
      <c r="F130" s="19">
        <v>0</v>
      </c>
      <c r="G130" s="19">
        <v>0</v>
      </c>
      <c r="H130" s="19">
        <v>0</v>
      </c>
      <c r="I130" s="19">
        <v>0</v>
      </c>
      <c r="K130" s="6">
        <f t="shared" si="6"/>
        <v>0</v>
      </c>
    </row>
    <row r="131" spans="3:11" ht="15.75" hidden="1" x14ac:dyDescent="0.3">
      <c r="C131" s="70" t="e" vm="551">
        <v>#VALUE!</v>
      </c>
      <c r="E131" t="str" cm="1">
        <f t="array" ref="E131">_FV(C131,"name")</f>
        <v>RETURNED CHEQUES CLEARING</v>
      </c>
      <c r="F131" s="19">
        <v>0</v>
      </c>
      <c r="G131" s="19">
        <v>0</v>
      </c>
      <c r="H131" s="19">
        <v>0</v>
      </c>
      <c r="I131" s="19">
        <v>0</v>
      </c>
      <c r="K131" s="6">
        <f t="shared" si="6"/>
        <v>0</v>
      </c>
    </row>
    <row r="132" spans="3:11" ht="15.75" hidden="1" x14ac:dyDescent="0.3">
      <c r="C132" s="70" t="e" vm="552">
        <v>#VALUE!</v>
      </c>
      <c r="E132" t="str" cm="1">
        <f t="array" ref="E132">_FV(C132,"name")</f>
        <v>MORTUARY CLAIMS  CLEARING</v>
      </c>
      <c r="F132" s="19">
        <v>0</v>
      </c>
      <c r="G132" s="19">
        <v>0</v>
      </c>
      <c r="H132" s="19">
        <v>0</v>
      </c>
      <c r="I132" s="19">
        <v>0</v>
      </c>
      <c r="K132" s="6">
        <f t="shared" si="6"/>
        <v>0</v>
      </c>
    </row>
    <row r="133" spans="3:11" ht="15.75" hidden="1" x14ac:dyDescent="0.3">
      <c r="C133" s="70" t="e" vm="553">
        <v>#VALUE!</v>
      </c>
      <c r="E133" t="str" cm="1">
        <f t="array" ref="E133">_FV(C133,"name")</f>
        <v>INSURANCE CLAIMS CLEARING</v>
      </c>
      <c r="F133" s="19">
        <v>0</v>
      </c>
      <c r="G133" s="19">
        <v>0</v>
      </c>
      <c r="H133" s="19">
        <v>0</v>
      </c>
      <c r="I133" s="19">
        <v>0</v>
      </c>
      <c r="K133" s="6">
        <f t="shared" si="6"/>
        <v>0</v>
      </c>
    </row>
    <row r="134" spans="3:11" ht="15.75" hidden="1" x14ac:dyDescent="0.3">
      <c r="C134" s="70" t="e" vm="554">
        <v>#VALUE!</v>
      </c>
      <c r="E134" t="str" cm="1">
        <f t="array" ref="E134">_FV(C134,"name")</f>
        <v>H.C.F.           CLEARING</v>
      </c>
      <c r="F134" s="19">
        <v>0</v>
      </c>
      <c r="G134" s="19">
        <v>0</v>
      </c>
      <c r="H134" s="19">
        <v>0</v>
      </c>
      <c r="I134" s="19">
        <v>0</v>
      </c>
      <c r="K134" s="6">
        <f t="shared" si="6"/>
        <v>0</v>
      </c>
    </row>
    <row r="135" spans="3:11" ht="15.75" hidden="1" x14ac:dyDescent="0.3">
      <c r="C135" s="70" t="e" vm="555">
        <v>#VALUE!</v>
      </c>
      <c r="E135" t="str" cm="1">
        <f t="array" ref="E135">_FV(C135,"name")</f>
        <v>SAVINGS   CLEARING</v>
      </c>
      <c r="F135" s="19">
        <v>0</v>
      </c>
      <c r="G135" s="19">
        <v>0</v>
      </c>
      <c r="H135" s="19">
        <v>0</v>
      </c>
      <c r="I135" s="19">
        <v>0</v>
      </c>
      <c r="K135" s="6">
        <f t="shared" si="6"/>
        <v>0</v>
      </c>
    </row>
    <row r="136" spans="3:11" ht="15.75" hidden="1" x14ac:dyDescent="0.3">
      <c r="C136" s="70" t="e" vm="556">
        <v>#VALUE!</v>
      </c>
      <c r="E136" t="str" cm="1">
        <f t="array" ref="E136">_FV(C136,"name")</f>
        <v>RENT PAYABLE    CLEARING</v>
      </c>
      <c r="F136" s="19">
        <v>0</v>
      </c>
      <c r="G136" s="19">
        <v>0</v>
      </c>
      <c r="H136" s="19">
        <v>0</v>
      </c>
      <c r="I136" s="19">
        <v>0</v>
      </c>
      <c r="K136" s="6">
        <f t="shared" si="6"/>
        <v>0</v>
      </c>
    </row>
    <row r="137" spans="3:11" ht="15.75" hidden="1" x14ac:dyDescent="0.3">
      <c r="C137" s="70" t="e" vm="557">
        <v>#VALUE!</v>
      </c>
      <c r="E137" t="str" cm="1">
        <f t="array" ref="E137">_FV(C137,"name")</f>
        <v>RATES   CLEARING</v>
      </c>
      <c r="F137" s="19">
        <v>0</v>
      </c>
      <c r="G137" s="19">
        <v>0</v>
      </c>
      <c r="H137" s="19">
        <v>0</v>
      </c>
      <c r="I137" s="19">
        <v>0</v>
      </c>
      <c r="K137" s="6">
        <f t="shared" si="6"/>
        <v>0</v>
      </c>
    </row>
    <row r="138" spans="3:11" ht="15.75" hidden="1" x14ac:dyDescent="0.3">
      <c r="C138" s="70" t="e" vm="558">
        <v>#VALUE!</v>
      </c>
      <c r="E138" t="str" cm="1">
        <f t="array" ref="E138">_FV(C138,"name")</f>
        <v>INSURANCE   CLEARING</v>
      </c>
      <c r="F138" s="19">
        <v>0</v>
      </c>
      <c r="G138" s="19">
        <v>0</v>
      </c>
      <c r="H138" s="19">
        <v>0</v>
      </c>
      <c r="I138" s="19">
        <v>0</v>
      </c>
      <c r="K138" s="6">
        <f t="shared" si="6"/>
        <v>0</v>
      </c>
    </row>
    <row r="139" spans="3:11" ht="15.75" hidden="1" x14ac:dyDescent="0.3">
      <c r="C139" s="70" t="e" vm="559">
        <v>#VALUE!</v>
      </c>
      <c r="E139" t="str" cm="1">
        <f t="array" ref="E139">_FV(C139,"name")</f>
        <v>SKY &amp; TVN CLEARING</v>
      </c>
      <c r="F139" s="19">
        <v>0</v>
      </c>
      <c r="G139" s="19">
        <v>0</v>
      </c>
      <c r="H139" s="19">
        <v>0</v>
      </c>
      <c r="I139" s="19">
        <v>0</v>
      </c>
      <c r="K139" s="6">
        <f t="shared" si="6"/>
        <v>0</v>
      </c>
    </row>
    <row r="140" spans="3:11" ht="15.75" hidden="1" x14ac:dyDescent="0.3">
      <c r="C140" s="70" t="e" vm="560">
        <v>#VALUE!</v>
      </c>
      <c r="E140" t="str" cm="1">
        <f t="array" ref="E140">_FV(C140,"name")</f>
        <v>BANK CHARGES - Balance Sheet</v>
      </c>
      <c r="F140" s="19">
        <v>0</v>
      </c>
      <c r="G140" s="19">
        <v>0</v>
      </c>
      <c r="H140" s="19">
        <v>0</v>
      </c>
      <c r="I140" s="19">
        <v>0</v>
      </c>
      <c r="K140" s="6">
        <f t="shared" si="6"/>
        <v>0</v>
      </c>
    </row>
    <row r="141" spans="3:11" ht="15.75" hidden="1" x14ac:dyDescent="0.3">
      <c r="C141" s="70" t="e" vm="561">
        <v>#VALUE!</v>
      </c>
      <c r="E141" t="str" cm="1">
        <f t="array" ref="E141">_FV(C141,"name")</f>
        <v>AFFILL FEES   CLEARING</v>
      </c>
      <c r="F141" s="19">
        <v>0</v>
      </c>
      <c r="G141" s="19">
        <v>0</v>
      </c>
      <c r="H141" s="19">
        <v>0</v>
      </c>
      <c r="I141" s="19">
        <v>0</v>
      </c>
      <c r="K141" s="6">
        <f t="shared" si="6"/>
        <v>0</v>
      </c>
    </row>
    <row r="142" spans="3:11" ht="15.75" hidden="1" x14ac:dyDescent="0.3">
      <c r="C142" s="70" t="e" vm="562">
        <v>#VALUE!</v>
      </c>
      <c r="E142" t="str" cm="1">
        <f t="array" ref="E142">_FV(C142,"name")</f>
        <v>AUDIT &amp; ACCT FEE CLEARING</v>
      </c>
      <c r="F142" s="19">
        <v>0</v>
      </c>
      <c r="G142" s="19">
        <v>0</v>
      </c>
      <c r="H142" s="19">
        <v>0</v>
      </c>
      <c r="I142" s="19">
        <v>0</v>
      </c>
      <c r="K142" s="6">
        <f t="shared" si="6"/>
        <v>0</v>
      </c>
    </row>
    <row r="143" spans="3:11" ht="15.75" x14ac:dyDescent="0.3">
      <c r="C143" s="70" t="e" vm="563">
        <v>#VALUE!</v>
      </c>
      <c r="E143" t="str" cm="1">
        <f t="array" ref="E143">_FV(C143,"name")</f>
        <v>LEGAL FEES CLEARING</v>
      </c>
      <c r="F143" s="19">
        <v>-0.92</v>
      </c>
      <c r="G143" s="19">
        <v>-0.92</v>
      </c>
      <c r="H143" s="19">
        <v>-0.92</v>
      </c>
      <c r="I143" s="19">
        <v>-0.92</v>
      </c>
      <c r="K143" s="6">
        <f t="shared" si="6"/>
        <v>-3.68</v>
      </c>
    </row>
    <row r="144" spans="3:11" ht="15.75" hidden="1" x14ac:dyDescent="0.3">
      <c r="C144" s="70" t="e" vm="564">
        <v>#VALUE!</v>
      </c>
      <c r="E144" t="str" cm="1">
        <f t="array" ref="E144">_FV(C144,"name")</f>
        <v>Functions Clearing</v>
      </c>
      <c r="F144" s="19">
        <v>0</v>
      </c>
      <c r="G144" s="19">
        <v>0</v>
      </c>
      <c r="H144" s="19">
        <v>0</v>
      </c>
      <c r="I144" s="19">
        <v>0</v>
      </c>
      <c r="K144" s="6">
        <f t="shared" si="6"/>
        <v>0</v>
      </c>
    </row>
    <row r="145" spans="3:11" ht="15.75" x14ac:dyDescent="0.3">
      <c r="C145" s="70" t="e" vm="565">
        <v>#VALUE!</v>
      </c>
      <c r="E145" t="str" cm="1">
        <f t="array" ref="E145">_FV(C145,"name")</f>
        <v>Cash Clearing</v>
      </c>
      <c r="F145" s="19">
        <v>-437.05</v>
      </c>
      <c r="G145" s="19">
        <v>-49.15</v>
      </c>
      <c r="H145" s="19">
        <v>-504.1</v>
      </c>
      <c r="I145" s="19">
        <v>-120.45</v>
      </c>
      <c r="K145" s="6">
        <f t="shared" si="6"/>
        <v>-1110.75</v>
      </c>
    </row>
    <row r="146" spans="3:11" ht="15.75" x14ac:dyDescent="0.3">
      <c r="C146" s="70" t="e" vm="566">
        <v>#VALUE!</v>
      </c>
      <c r="E146" t="str" cm="1">
        <f t="array" ref="E146">_FV(C146,"name")</f>
        <v>TAB Cash Clearing</v>
      </c>
      <c r="F146" s="19">
        <v>248.2</v>
      </c>
      <c r="G146" s="19">
        <v>-575</v>
      </c>
      <c r="H146" s="19">
        <v>-1982.05</v>
      </c>
      <c r="I146" s="19">
        <v>-301.2</v>
      </c>
      <c r="K146" s="6">
        <f t="shared" si="6"/>
        <v>-2610.0499999999997</v>
      </c>
    </row>
    <row r="147" spans="3:11" ht="15.75" x14ac:dyDescent="0.3">
      <c r="C147" s="70" t="e" vm="567">
        <v>#VALUE!</v>
      </c>
      <c r="E147" t="str" cm="1">
        <f t="array" ref="E147">_FV(C147,"name")</f>
        <v>Keno Cash Clearing</v>
      </c>
      <c r="F147" s="19">
        <v>-466.03</v>
      </c>
      <c r="G147" s="19">
        <v>-700.03</v>
      </c>
      <c r="H147" s="19">
        <v>-463.03</v>
      </c>
      <c r="I147" s="19">
        <v>-765.03</v>
      </c>
      <c r="K147" s="6">
        <f t="shared" si="6"/>
        <v>-2394.12</v>
      </c>
    </row>
    <row r="148" spans="3:11" ht="15.75" x14ac:dyDescent="0.3">
      <c r="C148" s="70" t="e" vm="568">
        <v>#VALUE!</v>
      </c>
      <c r="E148" t="str" cm="1">
        <f t="array" ref="E148">_FV(C148,"name")</f>
        <v>EFTPOS Clearing</v>
      </c>
      <c r="F148" s="19">
        <v>-705.19</v>
      </c>
      <c r="G148" s="19">
        <v>-1040.8800000000001</v>
      </c>
      <c r="H148" s="19">
        <v>-6145.17</v>
      </c>
      <c r="I148" s="19">
        <v>-9455.48</v>
      </c>
      <c r="K148" s="6">
        <f t="shared" si="6"/>
        <v>-17346.72</v>
      </c>
    </row>
    <row r="149" spans="3:11" ht="15.75" x14ac:dyDescent="0.3">
      <c r="C149" s="70" t="e" vm="569">
        <v>#VALUE!</v>
      </c>
      <c r="E149" t="str" cm="1">
        <f t="array" ref="E149">_FV(C149,"name")</f>
        <v>ATM   CLEARING</v>
      </c>
      <c r="F149" s="19">
        <v>-9950</v>
      </c>
      <c r="G149" s="19">
        <v>-9810</v>
      </c>
      <c r="H149" s="19">
        <v>-32740</v>
      </c>
      <c r="I149" s="19">
        <v>-5750</v>
      </c>
      <c r="K149" s="6">
        <f t="shared" si="6"/>
        <v>-58250</v>
      </c>
    </row>
    <row r="150" spans="3:11" ht="15.75" x14ac:dyDescent="0.3">
      <c r="C150" s="69" t="e" vm="535">
        <v>#VALUE!</v>
      </c>
      <c r="E150" s="11" t="str" cm="1">
        <f t="array" ref="E150">_FV(C150,"name")</f>
        <v>CLEARING ACCOUNTS CURRENT</v>
      </c>
      <c r="F150" s="12">
        <v>-1586.34</v>
      </c>
      <c r="G150" s="12">
        <v>-9879.82</v>
      </c>
      <c r="H150" s="12">
        <v>-40481.67</v>
      </c>
      <c r="I150" s="12">
        <v>-15352.2</v>
      </c>
      <c r="K150" s="1">
        <v>1</v>
      </c>
    </row>
    <row r="151" spans="3:11" ht="15.75" x14ac:dyDescent="0.3">
      <c r="C151" s="69" t="e" vm="570">
        <v>#VALUE!</v>
      </c>
      <c r="E151" s="16" t="str" cm="1">
        <f t="array" ref="E151">_FV(C151,"name")</f>
        <v>PAYROLL CURRENT LIABILITIES</v>
      </c>
      <c r="F151" s="19"/>
      <c r="G151" s="19"/>
      <c r="H151" s="19"/>
      <c r="I151" s="19"/>
      <c r="K151" s="1">
        <v>1</v>
      </c>
    </row>
    <row r="152" spans="3:11" ht="15.75" x14ac:dyDescent="0.3">
      <c r="C152" s="70" t="e" vm="571">
        <v>#VALUE!</v>
      </c>
      <c r="E152" t="str" cm="1">
        <f t="array" ref="E152">_FV(C152,"name")</f>
        <v>PROV.FOR LONG SERV. LEAVE</v>
      </c>
      <c r="F152" s="19">
        <v>161562.45000000001</v>
      </c>
      <c r="G152" s="19">
        <v>158230.54</v>
      </c>
      <c r="H152" s="19">
        <v>159059.81</v>
      </c>
      <c r="I152" s="19">
        <v>160038.72</v>
      </c>
      <c r="K152" s="6">
        <f t="shared" ref="K152:K160" si="7">SUM(F152:J152)</f>
        <v>638891.52000000002</v>
      </c>
    </row>
    <row r="153" spans="3:11" ht="15.75" x14ac:dyDescent="0.3">
      <c r="C153" s="70" t="e" vm="572">
        <v>#VALUE!</v>
      </c>
      <c r="E153" t="str" cm="1">
        <f t="array" ref="E153">_FV(C153,"name")</f>
        <v>PROVISION FOR HOLIDAY PAY</v>
      </c>
      <c r="F153" s="19">
        <v>135300.6</v>
      </c>
      <c r="G153" s="19">
        <v>139928.46</v>
      </c>
      <c r="H153" s="19">
        <v>142786.51</v>
      </c>
      <c r="I153" s="19">
        <v>145520.46</v>
      </c>
      <c r="K153" s="6">
        <f t="shared" si="7"/>
        <v>563536.03</v>
      </c>
    </row>
    <row r="154" spans="3:11" ht="15.75" x14ac:dyDescent="0.3">
      <c r="C154" s="70" t="e" vm="573">
        <v>#VALUE!</v>
      </c>
      <c r="E154" t="str" cm="1">
        <f t="array" ref="E154">_FV(C154,"name")</f>
        <v>GROUP TAX &amp; PPS  CLEARING</v>
      </c>
      <c r="F154" s="19">
        <v>19862.61</v>
      </c>
      <c r="G154" s="19">
        <v>48452.83</v>
      </c>
      <c r="H154" s="19">
        <v>19364.57</v>
      </c>
      <c r="I154" s="19">
        <v>20172.580000000002</v>
      </c>
      <c r="K154" s="6">
        <f t="shared" si="7"/>
        <v>107852.59000000001</v>
      </c>
    </row>
    <row r="155" spans="3:11" ht="15.75" x14ac:dyDescent="0.3">
      <c r="C155" s="70" t="e" vm="574">
        <v>#VALUE!</v>
      </c>
      <c r="E155" t="str" cm="1">
        <f t="array" ref="E155">_FV(C155,"name")</f>
        <v>SUPERANNUATION   CLEARING</v>
      </c>
      <c r="F155" s="19">
        <v>14.9</v>
      </c>
      <c r="G155" s="19">
        <v>14.9</v>
      </c>
      <c r="H155" s="19">
        <v>-426.1</v>
      </c>
      <c r="I155" s="19">
        <v>14.9</v>
      </c>
      <c r="K155" s="6">
        <f t="shared" si="7"/>
        <v>-381.40000000000003</v>
      </c>
    </row>
    <row r="156" spans="3:11" ht="15.75" x14ac:dyDescent="0.3">
      <c r="C156" s="70" t="e" vm="575">
        <v>#VALUE!</v>
      </c>
      <c r="E156" t="str" cm="1">
        <f t="array" ref="E156">_FV(C156,"name")</f>
        <v>PROV.FOR PAYROLL&amp;EMPL TAX</v>
      </c>
      <c r="F156" s="19">
        <v>21009.99</v>
      </c>
      <c r="G156" s="19">
        <v>25009.99</v>
      </c>
      <c r="H156" s="19">
        <v>30509.99</v>
      </c>
      <c r="I156" s="19">
        <v>32459.99</v>
      </c>
      <c r="K156" s="6">
        <f t="shared" si="7"/>
        <v>108989.96</v>
      </c>
    </row>
    <row r="157" spans="3:11" ht="15.75" hidden="1" x14ac:dyDescent="0.3">
      <c r="C157" s="70" t="e" vm="576">
        <v>#VALUE!</v>
      </c>
      <c r="E157" t="str" cm="1">
        <f t="array" ref="E157">_FV(C157,"name")</f>
        <v>CLUB PLUS        CLEARING</v>
      </c>
      <c r="F157" s="19">
        <v>0</v>
      </c>
      <c r="G157" s="19">
        <v>0</v>
      </c>
      <c r="H157" s="19">
        <v>0</v>
      </c>
      <c r="I157" s="19">
        <v>0</v>
      </c>
      <c r="K157" s="6">
        <f t="shared" si="7"/>
        <v>0</v>
      </c>
    </row>
    <row r="158" spans="3:11" ht="15.75" hidden="1" x14ac:dyDescent="0.3">
      <c r="C158" s="70" t="e" vm="577">
        <v>#VALUE!</v>
      </c>
      <c r="E158" t="str" cm="1">
        <f t="array" ref="E158">_FV(C158,"name")</f>
        <v>Employee entitlements (wages, annual leave, etc)</v>
      </c>
      <c r="F158" s="19">
        <v>0</v>
      </c>
      <c r="G158" s="19">
        <v>0</v>
      </c>
      <c r="H158" s="19">
        <v>0</v>
      </c>
      <c r="I158" s="19">
        <v>0</v>
      </c>
      <c r="K158" s="6">
        <f t="shared" si="7"/>
        <v>0</v>
      </c>
    </row>
    <row r="159" spans="3:11" ht="15.75" hidden="1" x14ac:dyDescent="0.3">
      <c r="C159" s="70" t="e" vm="578">
        <v>#VALUE!</v>
      </c>
      <c r="E159" t="str" cm="1">
        <f t="array" ref="E159">_FV(C159,"name")</f>
        <v>PROVISION FOR SICK PAY</v>
      </c>
      <c r="F159" s="19">
        <v>0</v>
      </c>
      <c r="G159" s="19">
        <v>0</v>
      </c>
      <c r="H159" s="19">
        <v>0</v>
      </c>
      <c r="I159" s="19">
        <v>0</v>
      </c>
      <c r="K159" s="6">
        <f t="shared" si="7"/>
        <v>0</v>
      </c>
    </row>
    <row r="160" spans="3:11" ht="15.75" hidden="1" x14ac:dyDescent="0.3">
      <c r="C160" s="70" t="e" vm="579">
        <v>#VALUE!</v>
      </c>
      <c r="E160" t="str" cm="1">
        <f t="array" ref="E160">_FV(C160,"name")</f>
        <v>WAGES CLEARING A/C</v>
      </c>
      <c r="F160" s="19">
        <v>0.02</v>
      </c>
      <c r="G160" s="19">
        <v>0.03</v>
      </c>
      <c r="H160" s="19">
        <v>0.01</v>
      </c>
      <c r="I160" s="19">
        <v>0.02</v>
      </c>
      <c r="K160" s="6">
        <f t="shared" si="7"/>
        <v>0.08</v>
      </c>
    </row>
    <row r="161" spans="3:11" ht="15.75" x14ac:dyDescent="0.3">
      <c r="C161" s="69" t="e" vm="570">
        <v>#VALUE!</v>
      </c>
      <c r="E161" s="11" t="str" cm="1">
        <f t="array" ref="E161">_FV(C161,"name")</f>
        <v>PAYROLL CURRENT LIABILITIES</v>
      </c>
      <c r="F161" s="12">
        <v>337750.57</v>
      </c>
      <c r="G161" s="12">
        <v>371636.75</v>
      </c>
      <c r="H161" s="12">
        <v>351294.79</v>
      </c>
      <c r="I161" s="12">
        <v>358206.67</v>
      </c>
      <c r="K161" s="1">
        <v>1</v>
      </c>
    </row>
    <row r="162" spans="3:11" ht="15.75" x14ac:dyDescent="0.3">
      <c r="C162" s="69" t="e" vm="580">
        <v>#VALUE!</v>
      </c>
      <c r="E162" s="16" t="str" cm="1">
        <f t="array" ref="E162">_FV(C162,"name")</f>
        <v>OTHER CURRENT LIABILITIES</v>
      </c>
      <c r="F162" s="19"/>
      <c r="G162" s="19"/>
      <c r="H162" s="19"/>
      <c r="I162" s="19"/>
      <c r="K162" s="1">
        <v>1</v>
      </c>
    </row>
    <row r="163" spans="3:11" ht="15.75" x14ac:dyDescent="0.3">
      <c r="C163" s="70" t="e" vm="581">
        <v>#VALUE!</v>
      </c>
      <c r="E163" t="str" cm="1">
        <f t="array" ref="E163">_FV(C163,"name")</f>
        <v>MORT. INSURANCE   PROVISI</v>
      </c>
      <c r="F163" s="19">
        <v>168600</v>
      </c>
      <c r="G163" s="19">
        <v>168600</v>
      </c>
      <c r="H163" s="19">
        <v>168600</v>
      </c>
      <c r="I163" s="19">
        <v>168600</v>
      </c>
      <c r="K163" s="6">
        <f t="shared" ref="K163:K180" si="8">SUM(F163:J163)</f>
        <v>674400</v>
      </c>
    </row>
    <row r="164" spans="3:11" ht="15.75" x14ac:dyDescent="0.3">
      <c r="C164" s="70" t="e" vm="582">
        <v>#VALUE!</v>
      </c>
      <c r="E164" t="str" cm="1">
        <f t="array" ref="E164">_FV(C164,"name")</f>
        <v>PROV. POKER MACHINE TAX</v>
      </c>
      <c r="F164" s="19">
        <v>42065</v>
      </c>
      <c r="G164" s="19">
        <v>83731</v>
      </c>
      <c r="H164" s="19">
        <v>119962</v>
      </c>
      <c r="I164" s="19">
        <v>20234.86</v>
      </c>
      <c r="K164" s="6">
        <f t="shared" si="8"/>
        <v>265992.86</v>
      </c>
    </row>
    <row r="165" spans="3:11" ht="15.75" x14ac:dyDescent="0.3">
      <c r="C165" s="70" t="e" vm="583">
        <v>#VALUE!</v>
      </c>
      <c r="E165" t="str" cm="1">
        <f t="array" ref="E165">_FV(C165,"name")</f>
        <v>MEMBERSHIP IN ADVANCE</v>
      </c>
      <c r="F165" s="19">
        <v>46825.88</v>
      </c>
      <c r="G165" s="19">
        <v>31275.439999999999</v>
      </c>
      <c r="H165" s="19">
        <v>33163.4</v>
      </c>
      <c r="I165" s="19">
        <v>127031.32</v>
      </c>
      <c r="K165" s="6">
        <f t="shared" si="8"/>
        <v>238296.04</v>
      </c>
    </row>
    <row r="166" spans="3:11" ht="15.75" x14ac:dyDescent="0.3">
      <c r="C166" s="70" t="e" vm="584">
        <v>#VALUE!</v>
      </c>
      <c r="E166" t="str" cm="1">
        <f t="array" ref="E166">_FV(C166,"name")</f>
        <v>Progressive Meter liability</v>
      </c>
      <c r="F166" s="19">
        <v>79234.649999999994</v>
      </c>
      <c r="G166" s="19">
        <v>84930.63</v>
      </c>
      <c r="H166" s="19">
        <v>77363.649999999994</v>
      </c>
      <c r="I166" s="19">
        <v>72682.5</v>
      </c>
      <c r="K166" s="6">
        <f t="shared" si="8"/>
        <v>314211.43</v>
      </c>
    </row>
    <row r="167" spans="3:11" ht="15.75" x14ac:dyDescent="0.3">
      <c r="C167" s="70" t="e" vm="585">
        <v>#VALUE!</v>
      </c>
      <c r="E167" t="str" cm="1">
        <f t="array" ref="E167">_FV(C167,"name")</f>
        <v>BONUS POINTS LIABILITY</v>
      </c>
      <c r="F167" s="19">
        <v>54688.92</v>
      </c>
      <c r="G167" s="19">
        <v>54689.79</v>
      </c>
      <c r="H167" s="19">
        <v>57511.89</v>
      </c>
      <c r="I167" s="19">
        <v>62063.94</v>
      </c>
      <c r="K167" s="6">
        <f t="shared" si="8"/>
        <v>228954.53999999998</v>
      </c>
    </row>
    <row r="168" spans="3:11" ht="15.75" x14ac:dyDescent="0.3">
      <c r="C168" s="70" t="e" vm="586">
        <v>#VALUE!</v>
      </c>
      <c r="E168" t="str" cm="1">
        <f t="array" ref="E168">_FV(C168,"name")</f>
        <v>CREDITOR ACCRUALS</v>
      </c>
      <c r="F168" s="19">
        <v>38329.69</v>
      </c>
      <c r="G168" s="19">
        <v>30820.06</v>
      </c>
      <c r="H168" s="19">
        <v>67906.16</v>
      </c>
      <c r="I168" s="19">
        <v>47270.68</v>
      </c>
      <c r="K168" s="6">
        <f t="shared" si="8"/>
        <v>184326.59</v>
      </c>
    </row>
    <row r="169" spans="3:11" ht="15.75" x14ac:dyDescent="0.3">
      <c r="C169" s="70" t="e" vm="587">
        <v>#VALUE!</v>
      </c>
      <c r="E169" t="str" cm="1">
        <f t="array" ref="E169">_FV(C169,"name")</f>
        <v>AUDIT FEE FINANCE</v>
      </c>
      <c r="F169" s="19">
        <v>10299.18</v>
      </c>
      <c r="G169" s="19">
        <v>7724.4</v>
      </c>
      <c r="H169" s="19">
        <v>5149.6099999999997</v>
      </c>
      <c r="I169" s="19">
        <v>2574.8200000000002</v>
      </c>
      <c r="K169" s="6">
        <f t="shared" si="8"/>
        <v>25748.010000000002</v>
      </c>
    </row>
    <row r="170" spans="3:11" ht="15.75" x14ac:dyDescent="0.3">
      <c r="C170" s="70" t="e" vm="588">
        <v>#VALUE!</v>
      </c>
      <c r="E170" t="str" cm="1">
        <f t="array" ref="E170">_FV(C170,"name")</f>
        <v>INSURANCE FUNDING</v>
      </c>
      <c r="F170" s="19">
        <v>0</v>
      </c>
      <c r="G170" s="19">
        <v>0</v>
      </c>
      <c r="H170" s="19">
        <v>0</v>
      </c>
      <c r="I170" s="19">
        <v>-8414.61</v>
      </c>
      <c r="K170" s="6">
        <f t="shared" si="8"/>
        <v>-8414.61</v>
      </c>
    </row>
    <row r="171" spans="3:11" ht="15.75" x14ac:dyDescent="0.3">
      <c r="C171" s="70" t="e" vm="589">
        <v>#VALUE!</v>
      </c>
      <c r="E171" t="str" cm="1">
        <f t="array" ref="E171">_FV(C171,"name")</f>
        <v>Rounding</v>
      </c>
      <c r="F171" s="19">
        <v>2.0499999999999998</v>
      </c>
      <c r="G171" s="19">
        <v>2.08</v>
      </c>
      <c r="H171" s="19">
        <v>2.13</v>
      </c>
      <c r="I171" s="19">
        <v>2.1800000000000002</v>
      </c>
      <c r="K171" s="6">
        <f t="shared" si="8"/>
        <v>8.44</v>
      </c>
    </row>
    <row r="172" spans="3:11" ht="15.75" hidden="1" x14ac:dyDescent="0.3">
      <c r="C172" s="70" t="e" vm="590">
        <v>#VALUE!</v>
      </c>
      <c r="E172" t="str" cm="1">
        <f t="array" ref="E172">_FV(C172,"name")</f>
        <v>FUNCTION DEPOSITS</v>
      </c>
      <c r="F172" s="19">
        <v>0</v>
      </c>
      <c r="G172" s="19">
        <v>0</v>
      </c>
      <c r="H172" s="19">
        <v>0</v>
      </c>
      <c r="I172" s="19">
        <v>0</v>
      </c>
      <c r="K172" s="6">
        <f t="shared" si="8"/>
        <v>0</v>
      </c>
    </row>
    <row r="173" spans="3:11" ht="15.75" hidden="1" x14ac:dyDescent="0.3">
      <c r="C173" s="70" t="e" vm="591">
        <v>#VALUE!</v>
      </c>
      <c r="E173" t="str" cm="1">
        <f t="array" ref="E173">_FV(C173,"name")</f>
        <v>PROV. FOR DOUBTFUL DEBTS</v>
      </c>
      <c r="F173" s="19">
        <v>0</v>
      </c>
      <c r="G173" s="19">
        <v>0</v>
      </c>
      <c r="H173" s="19">
        <v>0</v>
      </c>
      <c r="I173" s="19">
        <v>0</v>
      </c>
      <c r="K173" s="6">
        <f t="shared" si="8"/>
        <v>0</v>
      </c>
    </row>
    <row r="174" spans="3:11" ht="15.75" hidden="1" x14ac:dyDescent="0.3">
      <c r="C174" s="70" t="e" vm="592">
        <v>#VALUE!</v>
      </c>
      <c r="E174" t="str" cm="1">
        <f t="array" ref="E174">_FV(C174,"name")</f>
        <v>SUNDRY CREDITORS</v>
      </c>
      <c r="F174" s="19">
        <v>0</v>
      </c>
      <c r="G174" s="19">
        <v>0</v>
      </c>
      <c r="H174" s="19">
        <v>0</v>
      </c>
      <c r="I174" s="19">
        <v>0</v>
      </c>
      <c r="K174" s="6">
        <f t="shared" si="8"/>
        <v>0</v>
      </c>
    </row>
    <row r="175" spans="3:11" ht="15.75" hidden="1" x14ac:dyDescent="0.3">
      <c r="C175" s="70" t="e" vm="593">
        <v>#VALUE!</v>
      </c>
      <c r="E175" t="str" cm="1">
        <f t="array" ref="E175">_FV(C175,"name")</f>
        <v>REBATE FOSTERS/COKE</v>
      </c>
      <c r="F175" s="19">
        <v>0</v>
      </c>
      <c r="G175" s="19">
        <v>0</v>
      </c>
      <c r="H175" s="19">
        <v>0</v>
      </c>
      <c r="I175" s="19">
        <v>0</v>
      </c>
      <c r="K175" s="6">
        <f t="shared" si="8"/>
        <v>0</v>
      </c>
    </row>
    <row r="176" spans="3:11" ht="15.75" hidden="1" x14ac:dyDescent="0.3">
      <c r="C176" s="70" t="e" vm="594">
        <v>#VALUE!</v>
      </c>
      <c r="E176" t="str" cm="1">
        <f t="array" ref="E176">_FV(C176,"name")</f>
        <v>COMP FEE MENS GOLF</v>
      </c>
      <c r="F176" s="19">
        <v>0</v>
      </c>
      <c r="G176" s="19">
        <v>0</v>
      </c>
      <c r="H176" s="19">
        <v>0</v>
      </c>
      <c r="I176" s="19">
        <v>0</v>
      </c>
      <c r="K176" s="6">
        <f t="shared" si="8"/>
        <v>0</v>
      </c>
    </row>
    <row r="177" spans="3:11" ht="15.75" hidden="1" x14ac:dyDescent="0.3">
      <c r="C177" s="70" t="e" vm="595">
        <v>#VALUE!</v>
      </c>
      <c r="E177" t="str" cm="1">
        <f t="array" ref="E177">_FV(C177,"name")</f>
        <v>SUSPENSE</v>
      </c>
      <c r="F177" s="19">
        <v>0</v>
      </c>
      <c r="G177" s="19">
        <v>0</v>
      </c>
      <c r="H177" s="19">
        <v>0</v>
      </c>
      <c r="I177" s="19">
        <v>0</v>
      </c>
      <c r="K177" s="6">
        <f t="shared" si="8"/>
        <v>0</v>
      </c>
    </row>
    <row r="178" spans="3:11" ht="15.75" hidden="1" x14ac:dyDescent="0.3">
      <c r="C178" s="70" t="e" vm="596">
        <v>#VALUE!</v>
      </c>
      <c r="E178" t="str" cm="1">
        <f t="array" ref="E178">_FV(C178,"name")</f>
        <v>INS. CLEARING - Workers C</v>
      </c>
      <c r="F178" s="19">
        <v>0</v>
      </c>
      <c r="G178" s="19">
        <v>0</v>
      </c>
      <c r="H178" s="19">
        <v>0</v>
      </c>
      <c r="I178" s="19">
        <v>0</v>
      </c>
      <c r="K178" s="6">
        <f t="shared" si="8"/>
        <v>0</v>
      </c>
    </row>
    <row r="179" spans="3:11" ht="15.75" hidden="1" x14ac:dyDescent="0.3">
      <c r="C179" s="70" t="e" vm="597">
        <v>#VALUE!</v>
      </c>
      <c r="E179" t="str" cm="1">
        <f t="array" ref="E179">_FV(C179,"name")</f>
        <v>Tracking Transfers</v>
      </c>
      <c r="F179" s="19">
        <v>0</v>
      </c>
      <c r="G179" s="19">
        <v>0</v>
      </c>
      <c r="H179" s="19">
        <v>0</v>
      </c>
      <c r="I179" s="19">
        <v>0</v>
      </c>
      <c r="K179" s="6">
        <f t="shared" si="8"/>
        <v>0</v>
      </c>
    </row>
    <row r="180" spans="3:11" ht="15.75" hidden="1" x14ac:dyDescent="0.3">
      <c r="C180" s="70" t="e" vm="598">
        <v>#VALUE!</v>
      </c>
      <c r="E180" t="str" cm="1">
        <f t="array" ref="E180">_FV(C180,"name")</f>
        <v>Historical Adjustment</v>
      </c>
      <c r="F180" s="19">
        <v>0</v>
      </c>
      <c r="G180" s="19">
        <v>0</v>
      </c>
      <c r="H180" s="19">
        <v>0</v>
      </c>
      <c r="I180" s="19">
        <v>0</v>
      </c>
      <c r="K180" s="6">
        <f t="shared" si="8"/>
        <v>0</v>
      </c>
    </row>
    <row r="181" spans="3:11" ht="15.75" x14ac:dyDescent="0.3">
      <c r="C181" s="69" t="e" vm="580">
        <v>#VALUE!</v>
      </c>
      <c r="E181" s="11" t="str" cm="1">
        <f t="array" ref="E181">_FV(C181,"name")</f>
        <v>OTHER CURRENT LIABILITIES</v>
      </c>
      <c r="F181" s="12">
        <v>440045.37</v>
      </c>
      <c r="G181" s="12">
        <v>461773.4</v>
      </c>
      <c r="H181" s="12">
        <v>529658.84</v>
      </c>
      <c r="I181" s="12">
        <v>492045.69</v>
      </c>
      <c r="K181" s="1">
        <v>1</v>
      </c>
    </row>
    <row r="182" spans="3:11" ht="15.75" x14ac:dyDescent="0.3">
      <c r="C182" s="69" t="e" vm="599">
        <v>#VALUE!</v>
      </c>
      <c r="E182" s="16" t="str" cm="1">
        <f t="array" ref="E182">_FV(C182,"name")</f>
        <v>TRADE AND OTHER PAYABLES</v>
      </c>
      <c r="F182" s="19"/>
      <c r="G182" s="19"/>
      <c r="H182" s="19"/>
      <c r="I182" s="19"/>
      <c r="K182" s="1">
        <v>1</v>
      </c>
    </row>
    <row r="183" spans="3:11" ht="15.75" x14ac:dyDescent="0.3">
      <c r="C183" s="70" t="e" vm="600">
        <v>#VALUE!</v>
      </c>
      <c r="E183" t="str" cm="1">
        <f t="array" ref="E183">_FV(C183,"name")</f>
        <v>Trade payables</v>
      </c>
      <c r="F183" s="19">
        <v>316616.89</v>
      </c>
      <c r="G183" s="19">
        <v>271948.88</v>
      </c>
      <c r="H183" s="19">
        <v>251360.39</v>
      </c>
      <c r="I183" s="19">
        <v>241878.42</v>
      </c>
      <c r="K183" s="6">
        <f>SUM(F183:J183)</f>
        <v>1081804.58</v>
      </c>
    </row>
    <row r="184" spans="3:11" ht="15.75" x14ac:dyDescent="0.3">
      <c r="C184" s="69" t="e" vm="599">
        <v>#VALUE!</v>
      </c>
      <c r="E184" s="11" t="str" cm="1">
        <f t="array" ref="E184">_FV(C184,"name")</f>
        <v>TRADE AND OTHER PAYABLES</v>
      </c>
      <c r="F184" s="12">
        <v>316616.89</v>
      </c>
      <c r="G184" s="12">
        <v>271948.88</v>
      </c>
      <c r="H184" s="12">
        <v>251360.39</v>
      </c>
      <c r="I184" s="12">
        <v>241878.42</v>
      </c>
      <c r="K184" s="1">
        <v>1</v>
      </c>
    </row>
    <row r="185" spans="3:11" ht="15.75" x14ac:dyDescent="0.3">
      <c r="C185" s="69" t="e" vm="601">
        <v>#VALUE!</v>
      </c>
      <c r="E185" s="16" t="str" cm="1">
        <f t="array" ref="E185">_FV(C185,"name")</f>
        <v>TAX</v>
      </c>
      <c r="F185" s="19"/>
      <c r="G185" s="19"/>
      <c r="H185" s="19"/>
      <c r="I185" s="19"/>
      <c r="K185" s="1">
        <v>1</v>
      </c>
    </row>
    <row r="186" spans="3:11" ht="15.75" x14ac:dyDescent="0.3">
      <c r="C186" s="70" t="e" vm="602">
        <v>#VALUE!</v>
      </c>
      <c r="E186" t="str" cm="1">
        <f t="array" ref="E186">_FV(C186,"name")</f>
        <v>Goods and services tax</v>
      </c>
      <c r="F186" s="19">
        <v>80646.41</v>
      </c>
      <c r="G186" s="19">
        <v>108314.44</v>
      </c>
      <c r="H186" s="19">
        <v>52121.84</v>
      </c>
      <c r="I186" s="19">
        <v>72996.92</v>
      </c>
      <c r="K186" s="6">
        <f t="shared" ref="K186:K191" si="9">SUM(F186:J186)</f>
        <v>314079.61</v>
      </c>
    </row>
    <row r="187" spans="3:11" ht="15.75" x14ac:dyDescent="0.3">
      <c r="C187" s="70" t="e" vm="603">
        <v>#VALUE!</v>
      </c>
      <c r="E187" t="str" cm="1">
        <f t="array" ref="E187">_FV(C187,"name")</f>
        <v>PM TAX REFUND NOT ALLOC.</v>
      </c>
      <c r="F187" s="19">
        <v>1433.5</v>
      </c>
      <c r="G187" s="19">
        <v>0</v>
      </c>
      <c r="H187" s="19">
        <v>-1433.5</v>
      </c>
      <c r="I187" s="19">
        <v>-2867</v>
      </c>
      <c r="K187" s="6">
        <f t="shared" si="9"/>
        <v>-2867</v>
      </c>
    </row>
    <row r="188" spans="3:11" ht="15.75" hidden="1" x14ac:dyDescent="0.3">
      <c r="C188" s="70" t="e" vm="604">
        <v>#VALUE!</v>
      </c>
      <c r="E188" t="str" cm="1">
        <f t="array" ref="E188">_FV(C188,"name")</f>
        <v>ATO Payment Plan</v>
      </c>
      <c r="F188" s="19">
        <v>0</v>
      </c>
      <c r="G188" s="19">
        <v>0</v>
      </c>
      <c r="H188" s="19">
        <v>0</v>
      </c>
      <c r="I188" s="19">
        <v>0</v>
      </c>
      <c r="K188" s="6">
        <f t="shared" si="9"/>
        <v>0</v>
      </c>
    </row>
    <row r="189" spans="3:11" ht="15.75" hidden="1" x14ac:dyDescent="0.3">
      <c r="C189" s="70" t="e" vm="605">
        <v>#VALUE!</v>
      </c>
      <c r="E189" t="str" cm="1">
        <f t="array" ref="E189">_FV(C189,"name")</f>
        <v>FBT Clearing</v>
      </c>
      <c r="F189" s="19">
        <v>0</v>
      </c>
      <c r="G189" s="19">
        <v>0</v>
      </c>
      <c r="H189" s="19">
        <v>0</v>
      </c>
      <c r="I189" s="19">
        <v>0</v>
      </c>
      <c r="K189" s="6">
        <f t="shared" si="9"/>
        <v>0</v>
      </c>
    </row>
    <row r="190" spans="3:11" ht="15.75" hidden="1" x14ac:dyDescent="0.3">
      <c r="C190" s="70" t="e" vm="606">
        <v>#VALUE!</v>
      </c>
      <c r="E190" t="str" cm="1">
        <f t="array" ref="E190">_FV(C190,"name")</f>
        <v>GST Suspense</v>
      </c>
      <c r="F190" s="19">
        <v>0</v>
      </c>
      <c r="G190" s="19">
        <v>0</v>
      </c>
      <c r="H190" s="19">
        <v>0</v>
      </c>
      <c r="I190" s="19">
        <v>0</v>
      </c>
      <c r="K190" s="6">
        <f t="shared" si="9"/>
        <v>0</v>
      </c>
    </row>
    <row r="191" spans="3:11" ht="15.75" hidden="1" x14ac:dyDescent="0.3">
      <c r="C191" s="70" t="e" vm="607">
        <v>#VALUE!</v>
      </c>
      <c r="E191" t="str" cm="1">
        <f t="array" ref="E191">_FV(C191,"name")</f>
        <v>WITHOLDING TAX   CLEARING</v>
      </c>
      <c r="F191" s="19">
        <v>0</v>
      </c>
      <c r="G191" s="19">
        <v>0</v>
      </c>
      <c r="H191" s="19">
        <v>0</v>
      </c>
      <c r="I191" s="19">
        <v>0</v>
      </c>
      <c r="K191" s="6">
        <f t="shared" si="9"/>
        <v>0</v>
      </c>
    </row>
    <row r="192" spans="3:11" ht="15.75" x14ac:dyDescent="0.3">
      <c r="C192" s="69" t="e" vm="601">
        <v>#VALUE!</v>
      </c>
      <c r="E192" s="11" t="str" cm="1">
        <f t="array" ref="E192">_FV(C192,"name")</f>
        <v>TAX</v>
      </c>
      <c r="F192" s="12">
        <v>82079.91</v>
      </c>
      <c r="G192" s="12">
        <v>108314.44</v>
      </c>
      <c r="H192" s="12">
        <v>50688.34</v>
      </c>
      <c r="I192" s="12">
        <v>70129.919999999998</v>
      </c>
      <c r="K192" s="1">
        <v>1</v>
      </c>
    </row>
    <row r="193" spans="3:11" ht="15.75" x14ac:dyDescent="0.3">
      <c r="C193" s="69" t="e" vm="46">
        <v>#VALUE!</v>
      </c>
      <c r="E193" s="11" t="s">
        <v>35</v>
      </c>
      <c r="F193" s="12">
        <v>1397758.05</v>
      </c>
      <c r="G193" s="12">
        <v>1419827.72</v>
      </c>
      <c r="H193" s="12">
        <v>1350662.78</v>
      </c>
      <c r="I193" s="12">
        <v>1367237.49</v>
      </c>
      <c r="K193" s="1">
        <v>1</v>
      </c>
    </row>
    <row r="194" spans="3:11" ht="15.75" x14ac:dyDescent="0.3">
      <c r="C194" s="69"/>
      <c r="E194" s="71"/>
      <c r="F194" s="72"/>
      <c r="G194" s="72"/>
      <c r="H194" s="72"/>
      <c r="I194" s="72"/>
      <c r="K194" s="1">
        <v>1</v>
      </c>
    </row>
    <row r="195" spans="3:11" x14ac:dyDescent="0.25">
      <c r="C195" s="68" t="e" vm="608">
        <v>#VALUE!</v>
      </c>
      <c r="E195" s="16" t="str" cm="1">
        <f t="array" ref="E195">_FV(C195,"name")</f>
        <v>NON CURRENT LIABILITIES</v>
      </c>
      <c r="K195" s="1">
        <v>1</v>
      </c>
    </row>
    <row r="196" spans="3:11" ht="15.75" x14ac:dyDescent="0.3">
      <c r="C196" s="69" t="e" vm="609">
        <v>#VALUE!</v>
      </c>
      <c r="E196" t="str" cm="1">
        <f t="array" ref="E196">_FV(C196,"name")</f>
        <v>PAYROLL NON CURRENT LIABILITIES</v>
      </c>
      <c r="F196" s="19"/>
      <c r="G196" s="19"/>
      <c r="H196" s="19"/>
      <c r="I196" s="19"/>
      <c r="K196" s="1">
        <v>1</v>
      </c>
    </row>
    <row r="197" spans="3:11" ht="15.75" x14ac:dyDescent="0.3">
      <c r="C197" s="70" t="e" vm="610">
        <v>#VALUE!</v>
      </c>
      <c r="E197" t="str" cm="1">
        <f t="array" ref="E197">_FV(C197,"name")</f>
        <v>PROV.FOR LSL (NON-CURR.)</v>
      </c>
      <c r="F197" s="19">
        <v>6665.33</v>
      </c>
      <c r="G197" s="19">
        <v>6665.33</v>
      </c>
      <c r="H197" s="19">
        <v>6665.33</v>
      </c>
      <c r="I197" s="19">
        <v>6665.33</v>
      </c>
      <c r="K197" s="6">
        <f>SUM(F197:J197)</f>
        <v>26661.32</v>
      </c>
    </row>
    <row r="198" spans="3:11" ht="15.75" hidden="1" x14ac:dyDescent="0.3">
      <c r="C198" s="70" t="e" vm="611">
        <v>#VALUE!</v>
      </c>
      <c r="E198" t="str" cm="1">
        <f t="array" ref="E198">_FV(C198,"name")</f>
        <v>LSL NON-CURRENT     ADMIN</v>
      </c>
      <c r="F198" s="19">
        <v>0</v>
      </c>
      <c r="G198" s="19">
        <v>0</v>
      </c>
      <c r="H198" s="19">
        <v>0</v>
      </c>
      <c r="I198" s="19">
        <v>0</v>
      </c>
      <c r="K198" s="6">
        <f>SUM(F198:J198)</f>
        <v>0</v>
      </c>
    </row>
    <row r="199" spans="3:11" ht="15.75" x14ac:dyDescent="0.3">
      <c r="C199" s="69" t="e" vm="609">
        <v>#VALUE!</v>
      </c>
      <c r="E199" s="11" t="str" cm="1">
        <f t="array" ref="E199">_FV(C199,"name")</f>
        <v>PAYROLL NON CURRENT LIABILITIES</v>
      </c>
      <c r="F199" s="12">
        <v>6665.33</v>
      </c>
      <c r="G199" s="12">
        <v>6665.33</v>
      </c>
      <c r="H199" s="12">
        <v>6665.33</v>
      </c>
      <c r="I199" s="12">
        <v>6665.33</v>
      </c>
      <c r="K199" s="1">
        <v>1</v>
      </c>
    </row>
    <row r="200" spans="3:11" ht="15.75" x14ac:dyDescent="0.3">
      <c r="C200" s="69" t="e" vm="44">
        <v>#VALUE!</v>
      </c>
      <c r="E200" s="16" t="str" cm="1">
        <f t="array" ref="E200">_FV(C200,"name")</f>
        <v>LOANS AND LEASES NON CURRENT</v>
      </c>
      <c r="F200" s="19"/>
      <c r="G200" s="19"/>
      <c r="H200" s="19"/>
      <c r="I200" s="19"/>
      <c r="K200" s="1">
        <v>1</v>
      </c>
    </row>
    <row r="201" spans="3:11" ht="15.75" x14ac:dyDescent="0.3">
      <c r="C201" s="70" t="e" vm="612">
        <v>#VALUE!</v>
      </c>
      <c r="E201" t="str" cm="1">
        <f t="array" ref="E201">_FV(C201,"name")</f>
        <v>CART LOAN NON CURRENT</v>
      </c>
      <c r="F201" s="19">
        <v>210964.91</v>
      </c>
      <c r="G201" s="19">
        <v>207239.23</v>
      </c>
      <c r="H201" s="19">
        <v>203513.55</v>
      </c>
      <c r="I201" s="19">
        <v>199787.87</v>
      </c>
      <c r="K201" s="6">
        <f t="shared" ref="K201:K210" si="10">SUM(F201:J201)</f>
        <v>821505.55999999994</v>
      </c>
    </row>
    <row r="202" spans="3:11" ht="15.75" x14ac:dyDescent="0.3">
      <c r="C202" s="70" t="e" vm="613">
        <v>#VALUE!</v>
      </c>
      <c r="E202" t="str" cm="1">
        <f t="array" ref="E202">_FV(C202,"name")</f>
        <v>L/T NAB</v>
      </c>
      <c r="F202" s="19">
        <v>101210.43</v>
      </c>
      <c r="G202" s="19">
        <v>92180.04</v>
      </c>
      <c r="H202" s="19">
        <v>84846.35</v>
      </c>
      <c r="I202" s="19">
        <v>125359.92</v>
      </c>
      <c r="K202" s="6">
        <f t="shared" si="10"/>
        <v>403596.73999999993</v>
      </c>
    </row>
    <row r="203" spans="3:11" ht="15.75" x14ac:dyDescent="0.3">
      <c r="C203" s="70" t="e" vm="614">
        <v>#VALUE!</v>
      </c>
      <c r="E203" t="str" cm="1">
        <f t="array" ref="E203">_FV(C203,"name")</f>
        <v>TOYOTA LEASE FINANCE NON</v>
      </c>
      <c r="F203" s="19">
        <v>16616.78</v>
      </c>
      <c r="G203" s="19">
        <v>14240.77</v>
      </c>
      <c r="H203" s="19">
        <v>11908.76</v>
      </c>
      <c r="I203" s="19">
        <v>25713.7</v>
      </c>
      <c r="K203" s="6">
        <f t="shared" si="10"/>
        <v>68480.009999999995</v>
      </c>
    </row>
    <row r="204" spans="3:11" ht="15.75" x14ac:dyDescent="0.3">
      <c r="C204" s="70" t="e" vm="615">
        <v>#VALUE!</v>
      </c>
      <c r="E204" t="str" cm="1">
        <f t="array" ref="E204">_FV(C204,"name")</f>
        <v>LONG TERM HP       LIAB.</v>
      </c>
      <c r="F204" s="19">
        <v>11373.44</v>
      </c>
      <c r="G204" s="19">
        <v>10498.56</v>
      </c>
      <c r="H204" s="19">
        <v>9623.68</v>
      </c>
      <c r="I204" s="19">
        <v>8748.7999999999993</v>
      </c>
      <c r="K204" s="6">
        <f t="shared" si="10"/>
        <v>40244.479999999996</v>
      </c>
    </row>
    <row r="205" spans="3:11" ht="15.75" x14ac:dyDescent="0.3">
      <c r="C205" s="70" t="e" vm="616">
        <v>#VALUE!</v>
      </c>
      <c r="E205" t="str" cm="1">
        <f t="array" ref="E205">_FV(C205,"name")</f>
        <v>FORKLIFT FINANCE NON CURR</v>
      </c>
      <c r="F205" s="19">
        <v>5000.58</v>
      </c>
      <c r="G205" s="19">
        <v>4485.55</v>
      </c>
      <c r="H205" s="19">
        <v>3967.97</v>
      </c>
      <c r="I205" s="19">
        <v>3448.34</v>
      </c>
      <c r="K205" s="6">
        <f t="shared" si="10"/>
        <v>16902.440000000002</v>
      </c>
    </row>
    <row r="206" spans="3:11" ht="15.75" hidden="1" x14ac:dyDescent="0.3">
      <c r="C206" s="70" t="e" vm="617">
        <v>#VALUE!</v>
      </c>
      <c r="E206" t="str" cm="1">
        <f t="array" ref="E206">_FV(C206,"name")</f>
        <v>Bunker Rake Non Current</v>
      </c>
      <c r="F206" s="19">
        <v>0</v>
      </c>
      <c r="G206" s="19">
        <v>0</v>
      </c>
      <c r="H206" s="19">
        <v>0</v>
      </c>
      <c r="I206" s="19">
        <v>0</v>
      </c>
      <c r="K206" s="6">
        <f t="shared" si="10"/>
        <v>0</v>
      </c>
    </row>
    <row r="207" spans="3:11" ht="15.75" hidden="1" x14ac:dyDescent="0.3">
      <c r="C207" s="70" t="e" vm="618">
        <v>#VALUE!</v>
      </c>
      <c r="E207" t="str" cm="1">
        <f t="array" ref="E207">_FV(C207,"name")</f>
        <v>CONCERTO NON CURRENT</v>
      </c>
      <c r="F207" s="19">
        <v>0</v>
      </c>
      <c r="G207" s="19">
        <v>0</v>
      </c>
      <c r="H207" s="19">
        <v>0</v>
      </c>
      <c r="I207" s="19">
        <v>0</v>
      </c>
      <c r="K207" s="6">
        <f t="shared" si="10"/>
        <v>0</v>
      </c>
    </row>
    <row r="208" spans="3:11" ht="15.75" hidden="1" x14ac:dyDescent="0.3">
      <c r="C208" s="70" t="e" vm="619">
        <v>#VALUE!</v>
      </c>
      <c r="E208" t="str" cm="1">
        <f t="array" ref="E208">_FV(C208,"name")</f>
        <v>L/T Aristocrat PM $803/ K</v>
      </c>
      <c r="F208" s="19">
        <v>0</v>
      </c>
      <c r="G208" s="19">
        <v>0</v>
      </c>
      <c r="H208" s="19">
        <v>0</v>
      </c>
      <c r="I208" s="19">
        <v>0</v>
      </c>
      <c r="K208" s="6">
        <f t="shared" si="10"/>
        <v>0</v>
      </c>
    </row>
    <row r="209" spans="3:11" ht="15.75" x14ac:dyDescent="0.3">
      <c r="C209" s="70" t="e" vm="620">
        <v>#VALUE!</v>
      </c>
      <c r="E209" t="str" cm="1">
        <f t="array" ref="E209">_FV(C209,"name")</f>
        <v>TOYOTA LOAN NON CURRENT</v>
      </c>
      <c r="F209" s="19">
        <v>0</v>
      </c>
      <c r="G209" s="19">
        <v>16136.95</v>
      </c>
      <c r="H209" s="19">
        <v>16136.95</v>
      </c>
      <c r="I209" s="19">
        <v>0</v>
      </c>
      <c r="K209" s="6">
        <f t="shared" si="10"/>
        <v>32273.9</v>
      </c>
    </row>
    <row r="210" spans="3:11" ht="15.75" hidden="1" x14ac:dyDescent="0.3">
      <c r="C210" s="70" t="e" vm="621">
        <v>#VALUE!</v>
      </c>
      <c r="E210" t="str" cm="1">
        <f t="array" ref="E210">_FV(C210,"name")</f>
        <v>FURNITURE LOAN L/T</v>
      </c>
      <c r="F210" s="19">
        <v>0</v>
      </c>
      <c r="G210" s="19">
        <v>0</v>
      </c>
      <c r="H210" s="19">
        <v>0</v>
      </c>
      <c r="I210" s="19">
        <v>0</v>
      </c>
      <c r="K210" s="6">
        <f t="shared" si="10"/>
        <v>0</v>
      </c>
    </row>
    <row r="211" spans="3:11" ht="15.75" x14ac:dyDescent="0.3">
      <c r="C211" s="69" t="e" vm="44">
        <v>#VALUE!</v>
      </c>
      <c r="E211" s="11" t="str" cm="1">
        <f t="array" ref="E211">_FV(C211,"name")</f>
        <v>LOANS AND LEASES NON CURRENT</v>
      </c>
      <c r="F211" s="12">
        <v>345166.14</v>
      </c>
      <c r="G211" s="12">
        <v>344781.1</v>
      </c>
      <c r="H211" s="12">
        <v>329997.26</v>
      </c>
      <c r="I211" s="12">
        <v>363058.63</v>
      </c>
      <c r="K211" s="1">
        <v>1</v>
      </c>
    </row>
    <row r="212" spans="3:11" ht="15.75" x14ac:dyDescent="0.3">
      <c r="C212" s="68" t="e" vm="608">
        <v>#VALUE!</v>
      </c>
      <c r="E212" s="11" t="str" cm="1">
        <f t="array" ref="E212">_FV(C212,"name")</f>
        <v>NON CURRENT LIABILITIES</v>
      </c>
      <c r="F212" s="12">
        <v>351831.47</v>
      </c>
      <c r="G212" s="12">
        <v>351446.43</v>
      </c>
      <c r="H212" s="12">
        <v>336662.59</v>
      </c>
      <c r="I212" s="12">
        <v>369723.96</v>
      </c>
      <c r="K212" s="1">
        <v>1</v>
      </c>
    </row>
    <row r="213" spans="3:11" ht="15.75" x14ac:dyDescent="0.3">
      <c r="C213" s="68" t="e" vm="520">
        <v>#VALUE!</v>
      </c>
      <c r="E213" s="11" t="s">
        <v>64</v>
      </c>
      <c r="F213" s="12">
        <v>1749589.52</v>
      </c>
      <c r="G213" s="12">
        <v>1771274.15</v>
      </c>
      <c r="H213" s="12">
        <v>1687325.37</v>
      </c>
      <c r="I213" s="12">
        <v>1736961.45</v>
      </c>
      <c r="K213" s="1">
        <v>1</v>
      </c>
    </row>
    <row r="214" spans="3:11" ht="15.75" x14ac:dyDescent="0.3">
      <c r="C214" s="68"/>
      <c r="E214" s="71"/>
      <c r="F214" s="72"/>
      <c r="G214" s="72"/>
      <c r="H214" s="72"/>
      <c r="I214" s="72"/>
      <c r="K214" s="1">
        <v>1</v>
      </c>
    </row>
    <row r="215" spans="3:11" ht="15.75" x14ac:dyDescent="0.3">
      <c r="C215" s="68" t="e" vm="622">
        <v>#VALUE!</v>
      </c>
      <c r="E215" s="11" t="str" cm="1">
        <f t="array" ref="E215">_FV(C215,"name")</f>
        <v>NET ASSETS</v>
      </c>
      <c r="F215" s="12">
        <v>8668409.5</v>
      </c>
      <c r="G215" s="12">
        <v>8672282.5</v>
      </c>
      <c r="H215" s="12">
        <v>8648545.2300000004</v>
      </c>
      <c r="I215" s="12">
        <v>8547397.8300000001</v>
      </c>
      <c r="K215" s="1">
        <v>1</v>
      </c>
    </row>
    <row r="216" spans="3:11" x14ac:dyDescent="0.25">
      <c r="C216" s="69"/>
      <c r="K216" s="1">
        <v>1</v>
      </c>
    </row>
    <row r="217" spans="3:11" ht="16.5" thickBot="1" x14ac:dyDescent="0.35">
      <c r="C217" s="66" t="e" vm="623">
        <v>#VALUE!</v>
      </c>
      <c r="E217" s="10" t="str" cm="1">
        <f t="array" ref="E217">_FV(C217,"name")</f>
        <v>EQUITY/MEMBERS FUNDS</v>
      </c>
      <c r="F217" s="10"/>
      <c r="G217" s="10"/>
      <c r="H217" s="10"/>
      <c r="I217" s="10"/>
      <c r="K217" s="1">
        <v>1</v>
      </c>
    </row>
    <row r="218" spans="3:11" ht="15.75" x14ac:dyDescent="0.3">
      <c r="C218" s="67" t="e" vm="624">
        <v>#VALUE!</v>
      </c>
      <c r="E218" t="str" cm="1">
        <f t="array" ref="E218">_FV(C218,"name")</f>
        <v>CAPITAL RESERVE</v>
      </c>
      <c r="F218" s="19">
        <v>0</v>
      </c>
      <c r="G218" s="19">
        <v>0</v>
      </c>
      <c r="H218" s="19">
        <v>0</v>
      </c>
      <c r="I218" s="19">
        <v>0</v>
      </c>
      <c r="K218" s="1">
        <v>1</v>
      </c>
    </row>
    <row r="219" spans="3:11" ht="15.75" x14ac:dyDescent="0.3">
      <c r="C219" s="67" t="e" vm="625">
        <v>#VALUE!</v>
      </c>
      <c r="E219" t="str" cm="1">
        <f t="array" ref="E219">_FV(C219,"name")</f>
        <v>ACCUMULATED FUNDS</v>
      </c>
      <c r="F219" s="19">
        <v>3952354.13</v>
      </c>
      <c r="G219" s="19">
        <v>3952354.13</v>
      </c>
      <c r="H219" s="19">
        <v>3952354.13</v>
      </c>
      <c r="I219" s="19">
        <v>3952354.13</v>
      </c>
      <c r="K219" s="1">
        <v>1</v>
      </c>
    </row>
    <row r="220" spans="3:11" ht="15.75" x14ac:dyDescent="0.3">
      <c r="C220" s="67" t="e" vm="626">
        <v>#VALUE!</v>
      </c>
      <c r="E220" t="str" cm="1">
        <f t="array" ref="E220">_FV(C220,"name")</f>
        <v>ASSET REVALUE RESERVE</v>
      </c>
      <c r="F220" s="19">
        <v>3932850.54</v>
      </c>
      <c r="G220" s="19">
        <v>3932850.54</v>
      </c>
      <c r="H220" s="19">
        <v>3932850.54</v>
      </c>
      <c r="I220" s="19">
        <v>3932850.54</v>
      </c>
      <c r="K220" s="1">
        <v>1</v>
      </c>
    </row>
    <row r="221" spans="3:11" ht="15.75" x14ac:dyDescent="0.3">
      <c r="C221" s="67" t="e" vm="627">
        <v>#VALUE!</v>
      </c>
      <c r="E221" t="str" cm="1">
        <f t="array" ref="E221">_FV(C221,"name")</f>
        <v>Foreign Currency Translation Reserve</v>
      </c>
      <c r="F221" s="19">
        <v>0</v>
      </c>
      <c r="G221" s="19">
        <v>0</v>
      </c>
      <c r="H221" s="19">
        <v>0</v>
      </c>
      <c r="I221" s="19">
        <v>0</v>
      </c>
      <c r="K221" s="1">
        <v>1</v>
      </c>
    </row>
    <row r="222" spans="3:11" ht="15.75" x14ac:dyDescent="0.3">
      <c r="C222" s="67" t="e" vm="628">
        <v>#VALUE!</v>
      </c>
      <c r="E222" t="str" cm="1">
        <f t="array" ref="E222">_FV(C222,"name")</f>
        <v>Retained earnings/Accumulated funds</v>
      </c>
      <c r="F222" s="19">
        <v>783204.83</v>
      </c>
      <c r="G222" s="19">
        <v>787077.83</v>
      </c>
      <c r="H222" s="19">
        <v>763340.56</v>
      </c>
      <c r="I222" s="19">
        <v>662193.16</v>
      </c>
      <c r="K222" s="1">
        <v>1</v>
      </c>
    </row>
    <row r="223" spans="3:11" ht="15.75" x14ac:dyDescent="0.3">
      <c r="C223" s="66" t="e" vm="623">
        <v>#VALUE!</v>
      </c>
      <c r="E223" s="11" t="str" cm="1">
        <f t="array" ref="E223">_FV(C223,"name")</f>
        <v>EQUITY/MEMBERS FUNDS</v>
      </c>
      <c r="F223" s="12">
        <v>8668409.5</v>
      </c>
      <c r="G223" s="12">
        <v>8672282.5</v>
      </c>
      <c r="H223" s="12">
        <v>8648545.2300000004</v>
      </c>
      <c r="I223" s="12">
        <v>8547397.8300000001</v>
      </c>
      <c r="K223" s="1">
        <v>1</v>
      </c>
    </row>
  </sheetData>
  <autoFilter ref="K1:K223" xr:uid="{6275C988-7A75-45D4-A152-88D0462DFE6F}">
    <filterColumn colId="0">
      <filters>
        <filter val="(1,111)"/>
        <filter val="(140,018)"/>
        <filter val="(16,385,043)"/>
        <filter val="(17,347)"/>
        <filter val="(2,394)"/>
        <filter val="(2,610)"/>
        <filter val="(2,867)"/>
        <filter val="(203)"/>
        <filter val="(294)"/>
        <filter val="(30)"/>
        <filter val="(381)"/>
        <filter val="(4)"/>
        <filter val="(4,027,719)"/>
        <filter val="(58,250)"/>
        <filter val="(583,169)"/>
        <filter val="(7,913)"/>
        <filter val="(8,415)"/>
        <filter val="1"/>
        <filter val="1,081,805"/>
        <filter val="1,474,064"/>
        <filter val="1,516"/>
        <filter val="107,853"/>
        <filter val="108,990"/>
        <filter val="120,276"/>
        <filter val="149,203"/>
        <filter val="15,763,349"/>
        <filter val="16,902"/>
        <filter val="174,533"/>
        <filter val="178,836"/>
        <filter val="184,327"/>
        <filter val="19,510,557"/>
        <filter val="2,146,932"/>
        <filter val="2,372"/>
        <filter val="20,000"/>
        <filter val="20,928,259"/>
        <filter val="22,873"/>
        <filter val="228,955"/>
        <filter val="23,850"/>
        <filter val="238,296"/>
        <filter val="25,748"/>
        <filter val="255,094"/>
        <filter val="26,661"/>
        <filter val="265,993"/>
        <filter val="3,769"/>
        <filter val="314,080"/>
        <filter val="314,211"/>
        <filter val="32,274"/>
        <filter val="378,583"/>
        <filter val="4,274"/>
        <filter val="40,244"/>
        <filter val="403,597"/>
        <filter val="41,994"/>
        <filter val="42"/>
        <filter val="42,786"/>
        <filter val="489,490"/>
        <filter val="493,866"/>
        <filter val="563,536"/>
        <filter val="623,611"/>
        <filter val="638,892"/>
        <filter val="648,190"/>
        <filter val="674,400"/>
        <filter val="68,480"/>
        <filter val="8"/>
        <filter val="821,506"/>
        <filter val="9,627"/>
      </filters>
    </filterColumn>
  </autoFilter>
  <sortState xmlns:xlrd2="http://schemas.microsoft.com/office/spreadsheetml/2017/richdata2" ref="A201:L210">
    <sortCondition descending="1" ref="I201:I210"/>
  </sortState>
  <dataValidations count="1">
    <dataValidation allowBlank="1" showErrorMessage="1" promptTitle="XPNA Drill down" prompt="Set by XPNA" sqref="C14:C223" xr:uid="{83E1D11C-2EA5-43D3-BB46-C59B2775C3E3}"/>
  </dataValidations>
  <pageMargins left="0.70866141732283472" right="0.70866141732283472" top="0.49" bottom="0.41" header="0.31496062992125984" footer="0.31496062992125984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BA90D-07F3-43C5-8BBE-3AC1AE02591E}">
  <sheetPr filterMode="1">
    <pageSetUpPr fitToPage="1"/>
  </sheetPr>
  <dimension ref="A1:L223"/>
  <sheetViews>
    <sheetView showGridLines="0" topLeftCell="E9" workbookViewId="0">
      <selection activeCell="E9" sqref="E9"/>
    </sheetView>
  </sheetViews>
  <sheetFormatPr defaultRowHeight="15" outlineLevelRow="1" outlineLevelCol="1" x14ac:dyDescent="0.25"/>
  <cols>
    <col min="1" max="2" width="8.85546875" hidden="1" customWidth="1" outlineLevel="1"/>
    <col min="3" max="3" width="59.42578125" hidden="1" customWidth="1" outlineLevel="1"/>
    <col min="4" max="4" width="8.85546875" hidden="1" customWidth="1" outlineLevel="1"/>
    <col min="5" max="5" width="32.42578125" customWidth="1" collapsed="1"/>
    <col min="6" max="7" width="10.7109375" customWidth="1"/>
    <col min="11" max="11" width="14.5703125" hidden="1" customWidth="1" outlineLevel="1"/>
    <col min="12" max="12" width="8.85546875" collapsed="1"/>
  </cols>
  <sheetData>
    <row r="1" spans="1:11" hidden="1" outlineLevel="1" x14ac:dyDescent="0.25">
      <c r="A1" s="1"/>
      <c r="B1" s="1"/>
      <c r="C1" s="17"/>
      <c r="D1" s="1"/>
      <c r="E1" s="14"/>
      <c r="F1" s="14"/>
      <c r="G1" s="14"/>
      <c r="K1" t="s">
        <v>30</v>
      </c>
    </row>
    <row r="2" spans="1:11" hidden="1" outlineLevel="1" x14ac:dyDescent="0.25">
      <c r="A2" s="1"/>
      <c r="B2" s="1"/>
      <c r="C2" s="17" t="e" vm="1">
        <f>Control!C4</f>
        <v>#VALUE!</v>
      </c>
      <c r="D2" s="1"/>
      <c r="E2" s="14"/>
      <c r="F2" s="1" t="e" vm="4">
        <v>#VALUE!</v>
      </c>
      <c r="G2" s="1" t="e" vm="4">
        <v>#VALUE!</v>
      </c>
      <c r="K2">
        <v>1</v>
      </c>
    </row>
    <row r="3" spans="1:11" hidden="1" outlineLevel="1" x14ac:dyDescent="0.25">
      <c r="A3" s="1"/>
      <c r="B3" s="1"/>
      <c r="C3" s="17" t="e" vm="5">
        <v>#VALUE!</v>
      </c>
      <c r="D3" s="1"/>
      <c r="E3" s="14"/>
      <c r="F3" t="e" vm="1">
        <v>#VALUE!</v>
      </c>
      <c r="G3" t="e" vm="6">
        <v>#VALUE!</v>
      </c>
      <c r="K3">
        <v>1</v>
      </c>
    </row>
    <row r="4" spans="1:11" hidden="1" outlineLevel="1" x14ac:dyDescent="0.25">
      <c r="A4" s="1"/>
      <c r="B4" s="1"/>
      <c r="C4" s="17" t="e" vm="2">
        <v>#VALUE!</v>
      </c>
      <c r="D4" s="1"/>
      <c r="E4" s="14"/>
      <c r="F4" t="e" vm="18">
        <v>#VALUE!</v>
      </c>
      <c r="G4" t="e" vm="18">
        <v>#VALUE!</v>
      </c>
      <c r="K4">
        <v>1</v>
      </c>
    </row>
    <row r="5" spans="1:11" hidden="1" outlineLevel="1" x14ac:dyDescent="0.25">
      <c r="A5" s="1"/>
      <c r="B5" s="1"/>
      <c r="C5" s="17" t="e" vm="1">
        <f>C2</f>
        <v>#VALUE!</v>
      </c>
      <c r="D5" s="1"/>
      <c r="E5" s="14"/>
      <c r="F5" s="1" t="str" cm="1">
        <f t="array" ref="F5">_FV(F3,"name")</f>
        <v>Jun 2025</v>
      </c>
      <c r="G5" s="1" t="str" cm="1">
        <f t="array" ref="G5">_FV(G3,"name")</f>
        <v>Jun 2024</v>
      </c>
      <c r="K5">
        <v>1</v>
      </c>
    </row>
    <row r="6" spans="1:11" hidden="1" outlineLevel="1" x14ac:dyDescent="0.25">
      <c r="A6" s="1"/>
      <c r="B6" s="1"/>
      <c r="C6" s="17"/>
      <c r="D6" s="1"/>
      <c r="E6" s="14"/>
      <c r="F6" s="1" t="e" vm="41">
        <v>#VALUE!</v>
      </c>
      <c r="G6" s="1" t="e" vm="41">
        <v>#VALUE!</v>
      </c>
      <c r="K6">
        <v>1</v>
      </c>
    </row>
    <row r="7" spans="1:11" hidden="1" outlineLevel="1" x14ac:dyDescent="0.25">
      <c r="A7" s="1"/>
      <c r="B7" s="1"/>
      <c r="C7" s="17"/>
      <c r="D7" s="1"/>
      <c r="E7" s="14"/>
      <c r="F7" s="1"/>
      <c r="G7" s="1"/>
      <c r="K7">
        <v>1</v>
      </c>
    </row>
    <row r="8" spans="1:11" hidden="1" outlineLevel="1" x14ac:dyDescent="0.25">
      <c r="A8" s="1"/>
      <c r="B8" s="1"/>
      <c r="C8" s="17"/>
      <c r="D8" s="1"/>
      <c r="E8" s="14"/>
      <c r="F8" s="1"/>
      <c r="G8" s="1"/>
      <c r="K8">
        <v>1</v>
      </c>
    </row>
    <row r="9" spans="1:11" collapsed="1" x14ac:dyDescent="0.25">
      <c r="A9" s="1"/>
      <c r="B9" s="1"/>
      <c r="C9" s="17"/>
      <c r="D9" s="1"/>
      <c r="E9" s="14"/>
      <c r="F9" s="1"/>
      <c r="G9" s="1"/>
      <c r="K9">
        <v>1</v>
      </c>
    </row>
    <row r="10" spans="1:11" ht="26.25" x14ac:dyDescent="0.5">
      <c r="A10" s="1"/>
      <c r="B10" s="1"/>
      <c r="C10" s="17"/>
      <c r="D10" s="1"/>
      <c r="E10" s="28" t="s">
        <v>5</v>
      </c>
      <c r="F10" s="28"/>
      <c r="G10" s="28"/>
      <c r="K10">
        <v>1</v>
      </c>
    </row>
    <row r="11" spans="1:11" ht="21.75" x14ac:dyDescent="0.4">
      <c r="E11" s="80" t="s">
        <v>3</v>
      </c>
      <c r="F11" s="80"/>
      <c r="G11" s="80"/>
      <c r="K11">
        <v>1</v>
      </c>
    </row>
    <row r="12" spans="1:11" x14ac:dyDescent="0.25">
      <c r="K12">
        <v>1</v>
      </c>
    </row>
    <row r="13" spans="1:11" ht="29.25" thickBot="1" x14ac:dyDescent="0.3">
      <c r="A13" s="1"/>
      <c r="B13" s="1"/>
      <c r="C13" s="17"/>
      <c r="D13" s="1"/>
      <c r="E13" s="14"/>
      <c r="F13" s="21" t="str">
        <f>F5&amp;" MTH"</f>
        <v>Jun 2025 MTH</v>
      </c>
      <c r="G13" s="21" t="str">
        <f>G5&amp;" MTH"</f>
        <v>Jun 2024 MTH</v>
      </c>
      <c r="H13" s="21" t="s">
        <v>36</v>
      </c>
      <c r="K13">
        <v>1</v>
      </c>
    </row>
    <row r="14" spans="1:11" ht="15.75" x14ac:dyDescent="0.3">
      <c r="C14" s="67"/>
      <c r="F14" s="19"/>
      <c r="G14" s="19"/>
      <c r="H14" s="19"/>
      <c r="K14">
        <v>1</v>
      </c>
    </row>
    <row r="15" spans="1:11" ht="16.5" thickBot="1" x14ac:dyDescent="0.35">
      <c r="C15" s="68" t="e" vm="45">
        <v>#VALUE!</v>
      </c>
      <c r="E15" s="10" t="str" cm="1">
        <f t="array" ref="E15">_FV(C15,"name")</f>
        <v>CURRENT ASSETS</v>
      </c>
      <c r="F15" s="15"/>
      <c r="G15" s="10"/>
      <c r="H15" s="10"/>
      <c r="K15">
        <v>1</v>
      </c>
    </row>
    <row r="16" spans="1:11" ht="15.75" x14ac:dyDescent="0.3">
      <c r="C16" s="69" t="e" vm="42">
        <v>#VALUE!</v>
      </c>
      <c r="E16" s="16" t="str" cm="1">
        <f t="array" ref="E16">_FV(C16,"name")</f>
        <v>BANK ACCOUNTS</v>
      </c>
      <c r="F16" s="19"/>
      <c r="G16" s="19"/>
      <c r="H16" s="19"/>
      <c r="K16">
        <v>1</v>
      </c>
    </row>
    <row r="17" spans="3:11" ht="15.75" x14ac:dyDescent="0.3">
      <c r="C17" s="70" t="e" vm="452">
        <v>#VALUE!</v>
      </c>
      <c r="E17" t="str" cm="1">
        <f t="array" ref="E17">_FV(C17,"name")</f>
        <v>NAB Savings</v>
      </c>
      <c r="F17" s="19">
        <v>334383.75</v>
      </c>
      <c r="G17" s="19">
        <v>182566.81</v>
      </c>
      <c r="H17" s="19">
        <f>F17-G17</f>
        <v>151816.94</v>
      </c>
      <c r="K17" s="30">
        <f>SUM(F17:H17)</f>
        <v>668767.5</v>
      </c>
    </row>
    <row r="18" spans="3:11" ht="15.75" x14ac:dyDescent="0.3">
      <c r="C18" s="70" t="e" vm="453">
        <v>#VALUE!</v>
      </c>
      <c r="E18" t="str" cm="1">
        <f t="array" ref="E18">_FV(C18,"name")</f>
        <v>KENO NAB</v>
      </c>
      <c r="F18" s="19">
        <v>83956.09</v>
      </c>
      <c r="G18" s="19">
        <v>119148.75</v>
      </c>
      <c r="H18" s="19">
        <f t="shared" ref="H18:H81" si="0">F18-G18</f>
        <v>-35192.660000000003</v>
      </c>
      <c r="K18" s="30">
        <f t="shared" ref="K18:K38" si="1">SUM(F18:H18)</f>
        <v>167912.18</v>
      </c>
    </row>
    <row r="19" spans="3:11" ht="15.75" x14ac:dyDescent="0.3">
      <c r="C19" s="70" t="e" vm="454">
        <v>#VALUE!</v>
      </c>
      <c r="E19" t="str" cm="1">
        <f t="array" ref="E19">_FV(C19,"name")</f>
        <v>TAB NAB</v>
      </c>
      <c r="F19" s="19">
        <v>28515.63</v>
      </c>
      <c r="G19" s="19">
        <v>19105.37</v>
      </c>
      <c r="H19" s="19">
        <f t="shared" si="0"/>
        <v>9410.260000000002</v>
      </c>
      <c r="K19" s="30">
        <f t="shared" si="1"/>
        <v>57031.26</v>
      </c>
    </row>
    <row r="20" spans="3:11" ht="15.75" x14ac:dyDescent="0.3">
      <c r="C20" s="70" t="e" vm="455">
        <v>#VALUE!</v>
      </c>
      <c r="E20" t="str" cm="1">
        <f t="array" ref="E20">_FV(C20,"name")</f>
        <v>NAB Main Account</v>
      </c>
      <c r="F20" s="19">
        <v>86211.520000000004</v>
      </c>
      <c r="G20" s="19">
        <v>29069.38</v>
      </c>
      <c r="H20" s="19">
        <f t="shared" si="0"/>
        <v>57142.14</v>
      </c>
      <c r="K20" s="30">
        <f t="shared" si="1"/>
        <v>172423.04000000001</v>
      </c>
    </row>
    <row r="21" spans="3:11" ht="15.75" x14ac:dyDescent="0.3">
      <c r="C21" s="70" t="e" vm="456">
        <v>#VALUE!</v>
      </c>
      <c r="E21" t="str" cm="1">
        <f t="array" ref="E21">_FV(C21,"name")</f>
        <v>Com Bank</v>
      </c>
      <c r="F21" s="19">
        <v>579.27</v>
      </c>
      <c r="G21" s="19">
        <v>212.57</v>
      </c>
      <c r="H21" s="19">
        <f t="shared" si="0"/>
        <v>366.7</v>
      </c>
      <c r="K21" s="30">
        <f t="shared" si="1"/>
        <v>1158.54</v>
      </c>
    </row>
    <row r="22" spans="3:11" ht="15.75" hidden="1" x14ac:dyDescent="0.3">
      <c r="C22" s="70" t="e" vm="457">
        <v>#VALUE!</v>
      </c>
      <c r="E22" t="str" cm="1">
        <f t="array" ref="E22">_FV(C22,"name")</f>
        <v>Eden Pro Shop Account</v>
      </c>
      <c r="F22" s="19">
        <v>0</v>
      </c>
      <c r="G22" s="19">
        <v>80.08</v>
      </c>
      <c r="H22" s="19">
        <f t="shared" si="0"/>
        <v>-80.08</v>
      </c>
      <c r="K22" s="30">
        <f t="shared" si="1"/>
        <v>0</v>
      </c>
    </row>
    <row r="23" spans="3:11" ht="15.75" hidden="1" x14ac:dyDescent="0.3">
      <c r="C23" s="70" t="e" vm="458">
        <v>#VALUE!</v>
      </c>
      <c r="E23" t="str" cm="1">
        <f t="array" ref="E23">_FV(C23,"name")</f>
        <v>NAB Opening Rec Items</v>
      </c>
      <c r="F23" s="19">
        <v>0</v>
      </c>
      <c r="G23" s="19">
        <v>0</v>
      </c>
      <c r="H23" s="19">
        <f t="shared" si="0"/>
        <v>0</v>
      </c>
      <c r="K23" s="30">
        <f t="shared" si="1"/>
        <v>0</v>
      </c>
    </row>
    <row r="24" spans="3:11" ht="15.75" hidden="1" x14ac:dyDescent="0.3">
      <c r="C24" s="70" t="e" vm="459">
        <v>#VALUE!</v>
      </c>
      <c r="E24" t="str" cm="1">
        <f t="array" ref="E24">_FV(C24,"name")</f>
        <v>NAB CAPITAL WORKS</v>
      </c>
      <c r="F24" s="19">
        <v>0</v>
      </c>
      <c r="G24" s="19">
        <v>0</v>
      </c>
      <c r="H24" s="19">
        <f t="shared" si="0"/>
        <v>0</v>
      </c>
      <c r="K24" s="30">
        <f t="shared" si="1"/>
        <v>0</v>
      </c>
    </row>
    <row r="25" spans="3:11" ht="15.75" hidden="1" x14ac:dyDescent="0.3">
      <c r="C25" s="70" t="e" vm="460">
        <v>#VALUE!</v>
      </c>
      <c r="E25" t="str" cm="1">
        <f t="array" ref="E25">_FV(C25,"name")</f>
        <v>Bank Borrowings</v>
      </c>
      <c r="F25" s="19">
        <v>0</v>
      </c>
      <c r="G25" s="19">
        <v>0</v>
      </c>
      <c r="H25" s="19">
        <f t="shared" si="0"/>
        <v>0</v>
      </c>
      <c r="K25" s="30">
        <f t="shared" si="1"/>
        <v>0</v>
      </c>
    </row>
    <row r="26" spans="3:11" ht="15.75" hidden="1" x14ac:dyDescent="0.3">
      <c r="C26" s="70" t="e" vm="461">
        <v>#VALUE!</v>
      </c>
      <c r="E26" t="str" cm="1">
        <f t="array" ref="E26">_FV(C26,"name")</f>
        <v>PCIE ACCOUNT</v>
      </c>
      <c r="F26" s="19">
        <v>0</v>
      </c>
      <c r="G26" s="19">
        <v>0</v>
      </c>
      <c r="H26" s="19">
        <f t="shared" si="0"/>
        <v>0</v>
      </c>
      <c r="K26" s="30">
        <f t="shared" si="1"/>
        <v>0</v>
      </c>
    </row>
    <row r="27" spans="3:11" ht="15.75" hidden="1" x14ac:dyDescent="0.3">
      <c r="C27" s="70" t="e" vm="462">
        <v>#VALUE!</v>
      </c>
      <c r="E27" t="str" cm="1">
        <f t="array" ref="E27">_FV(C27,"name")</f>
        <v>BANK REBATE ACCOUNT</v>
      </c>
      <c r="F27" s="19">
        <v>0</v>
      </c>
      <c r="G27" s="19">
        <v>0</v>
      </c>
      <c r="H27" s="19">
        <f t="shared" si="0"/>
        <v>0</v>
      </c>
      <c r="K27" s="30">
        <f t="shared" si="1"/>
        <v>0</v>
      </c>
    </row>
    <row r="28" spans="3:11" ht="15.75" hidden="1" x14ac:dyDescent="0.3">
      <c r="C28" s="70" t="e" vm="463">
        <v>#VALUE!</v>
      </c>
      <c r="E28" t="str" cm="1">
        <f t="array" ref="E28">_FV(C28,"name")</f>
        <v>INVESTMENT Safe Custody A</v>
      </c>
      <c r="F28" s="19">
        <v>0</v>
      </c>
      <c r="G28" s="19">
        <v>0</v>
      </c>
      <c r="H28" s="19">
        <f t="shared" si="0"/>
        <v>0</v>
      </c>
      <c r="K28" s="30">
        <f t="shared" si="1"/>
        <v>0</v>
      </c>
    </row>
    <row r="29" spans="3:11" ht="15.75" hidden="1" x14ac:dyDescent="0.3">
      <c r="C29" s="70" t="e" vm="464">
        <v>#VALUE!</v>
      </c>
      <c r="E29" t="str" cm="1">
        <f t="array" ref="E29">_FV(C29,"name")</f>
        <v>INVESTMENT @ BANK PROV AC</v>
      </c>
      <c r="F29" s="19">
        <v>0</v>
      </c>
      <c r="G29" s="19">
        <v>0</v>
      </c>
      <c r="H29" s="19">
        <f t="shared" si="0"/>
        <v>0</v>
      </c>
      <c r="K29" s="30">
        <f t="shared" si="1"/>
        <v>0</v>
      </c>
    </row>
    <row r="30" spans="3:11" ht="15.75" hidden="1" x14ac:dyDescent="0.3">
      <c r="C30" s="70" t="e" vm="465">
        <v>#VALUE!</v>
      </c>
      <c r="E30" t="str" cm="1">
        <f t="array" ref="E30">_FV(C30,"name")</f>
        <v>INVESTMENT @ BANK X PAM</v>
      </c>
      <c r="F30" s="19">
        <v>0</v>
      </c>
      <c r="G30" s="19">
        <v>0</v>
      </c>
      <c r="H30" s="19">
        <f t="shared" si="0"/>
        <v>0</v>
      </c>
      <c r="K30" s="30">
        <f t="shared" si="1"/>
        <v>0</v>
      </c>
    </row>
    <row r="31" spans="3:11" ht="15.75" hidden="1" x14ac:dyDescent="0.3">
      <c r="C31" s="70" t="e" vm="466">
        <v>#VALUE!</v>
      </c>
      <c r="E31" t="str" cm="1">
        <f t="array" ref="E31">_FV(C31,"name")</f>
        <v>Term Deposit - 0626475005</v>
      </c>
      <c r="F31" s="19">
        <v>0</v>
      </c>
      <c r="G31" s="19">
        <v>0</v>
      </c>
      <c r="H31" s="19">
        <f t="shared" si="0"/>
        <v>0</v>
      </c>
      <c r="K31" s="30">
        <f t="shared" si="1"/>
        <v>0</v>
      </c>
    </row>
    <row r="32" spans="3:11" ht="15.75" hidden="1" x14ac:dyDescent="0.3">
      <c r="C32" s="70" t="e" vm="467">
        <v>#VALUE!</v>
      </c>
      <c r="E32" t="str" cm="1">
        <f t="array" ref="E32">_FV(C32,"name")</f>
        <v>Eden Card</v>
      </c>
      <c r="F32" s="19">
        <v>0</v>
      </c>
      <c r="G32" s="19">
        <v>0</v>
      </c>
      <c r="H32" s="19">
        <f t="shared" si="0"/>
        <v>0</v>
      </c>
      <c r="K32" s="30">
        <f t="shared" si="1"/>
        <v>0</v>
      </c>
    </row>
    <row r="33" spans="3:11" ht="15.75" hidden="1" x14ac:dyDescent="0.3">
      <c r="C33" s="70" t="e" vm="468">
        <v>#VALUE!</v>
      </c>
      <c r="E33" t="str" cm="1">
        <f t="array" ref="E33">_FV(C33,"name")</f>
        <v>Bruce Mastercard</v>
      </c>
      <c r="F33" s="19">
        <v>0</v>
      </c>
      <c r="G33" s="19">
        <v>0</v>
      </c>
      <c r="H33" s="19">
        <f t="shared" si="0"/>
        <v>0</v>
      </c>
      <c r="K33" s="30">
        <f t="shared" si="1"/>
        <v>0</v>
      </c>
    </row>
    <row r="34" spans="3:11" ht="15.75" hidden="1" x14ac:dyDescent="0.3">
      <c r="C34" s="70" t="e" vm="469">
        <v>#VALUE!</v>
      </c>
      <c r="E34" t="str" cm="1">
        <f t="array" ref="E34">_FV(C34,"name")</f>
        <v>Andrew Mastercard</v>
      </c>
      <c r="F34" s="19">
        <v>0</v>
      </c>
      <c r="G34" s="19">
        <v>0</v>
      </c>
      <c r="H34" s="19">
        <f t="shared" si="0"/>
        <v>0</v>
      </c>
      <c r="K34" s="30">
        <f t="shared" si="1"/>
        <v>0</v>
      </c>
    </row>
    <row r="35" spans="3:11" ht="15.75" hidden="1" x14ac:dyDescent="0.3">
      <c r="C35" s="70" t="e" vm="470">
        <v>#VALUE!</v>
      </c>
      <c r="E35" t="str" cm="1">
        <f t="array" ref="E35">_FV(C35,"name")</f>
        <v>Bank - Line of Credit</v>
      </c>
      <c r="F35" s="19">
        <v>0</v>
      </c>
      <c r="G35" s="19">
        <v>0</v>
      </c>
      <c r="H35" s="19">
        <f t="shared" si="0"/>
        <v>0</v>
      </c>
      <c r="K35" s="30">
        <f t="shared" si="1"/>
        <v>0</v>
      </c>
    </row>
    <row r="36" spans="3:11" ht="15.75" hidden="1" x14ac:dyDescent="0.3">
      <c r="C36" s="70" t="e" vm="471">
        <v>#VALUE!</v>
      </c>
      <c r="E36" t="str" cm="1">
        <f t="array" ref="E36">_FV(C36,"name")</f>
        <v>TAB BANK ACCOUNT</v>
      </c>
      <c r="F36" s="19">
        <v>0</v>
      </c>
      <c r="G36" s="19">
        <v>0</v>
      </c>
      <c r="H36" s="19">
        <f t="shared" si="0"/>
        <v>0</v>
      </c>
      <c r="K36" s="30">
        <f t="shared" si="1"/>
        <v>0</v>
      </c>
    </row>
    <row r="37" spans="3:11" ht="15.75" hidden="1" x14ac:dyDescent="0.3">
      <c r="C37" s="70" t="e" vm="472">
        <v>#VALUE!</v>
      </c>
      <c r="E37" t="str" cm="1">
        <f t="array" ref="E37">_FV(C37,"name")</f>
        <v>KENO BANK ACCOUNT</v>
      </c>
      <c r="F37" s="19">
        <v>0</v>
      </c>
      <c r="G37" s="19">
        <v>0</v>
      </c>
      <c r="H37" s="19">
        <f t="shared" si="0"/>
        <v>0</v>
      </c>
      <c r="K37" s="30">
        <f t="shared" si="1"/>
        <v>0</v>
      </c>
    </row>
    <row r="38" spans="3:11" ht="15.75" x14ac:dyDescent="0.3">
      <c r="C38" s="70" t="e" vm="473">
        <v>#VALUE!</v>
      </c>
      <c r="E38" t="str" cm="1">
        <f t="array" ref="E38">_FV(C38,"name")</f>
        <v>ESRC Credit card_2816</v>
      </c>
      <c r="F38" s="19">
        <v>-9</v>
      </c>
      <c r="G38" s="19">
        <v>-2190.36</v>
      </c>
      <c r="H38" s="19">
        <f t="shared" si="0"/>
        <v>2181.36</v>
      </c>
      <c r="K38" s="30">
        <f t="shared" si="1"/>
        <v>-18</v>
      </c>
    </row>
    <row r="39" spans="3:11" ht="15.75" x14ac:dyDescent="0.3">
      <c r="C39" s="69" t="e" vm="42">
        <v>#VALUE!</v>
      </c>
      <c r="E39" s="11" t="str" cm="1">
        <f t="array" ref="E39">_FV(C39,"name")</f>
        <v>BANK ACCOUNTS</v>
      </c>
      <c r="F39" s="12">
        <v>533637.26</v>
      </c>
      <c r="G39" s="12">
        <v>347992.6</v>
      </c>
      <c r="H39" s="12">
        <f t="shared" si="0"/>
        <v>185644.66000000003</v>
      </c>
      <c r="K39">
        <v>1</v>
      </c>
    </row>
    <row r="40" spans="3:11" x14ac:dyDescent="0.25">
      <c r="C40" s="69" t="e" vm="474">
        <v>#VALUE!</v>
      </c>
      <c r="E40" s="16" t="str" cm="1">
        <f t="array" ref="E40">_FV(C40,"name")</f>
        <v>CASH AND CASH EQUIVALENTS</v>
      </c>
      <c r="K40">
        <v>1</v>
      </c>
    </row>
    <row r="41" spans="3:11" ht="15.75" x14ac:dyDescent="0.3">
      <c r="C41" s="70" t="e" vm="475">
        <v>#VALUE!</v>
      </c>
      <c r="E41" t="str" cm="1">
        <f t="array" ref="E41">_FV(C41,"name")</f>
        <v>CASH SAFE</v>
      </c>
      <c r="F41" s="19">
        <v>110600</v>
      </c>
      <c r="G41" s="19">
        <v>112000</v>
      </c>
      <c r="H41" s="19">
        <f t="shared" si="0"/>
        <v>-1400</v>
      </c>
      <c r="K41" s="30">
        <f t="shared" ref="K41:K46" si="2">SUM(F41:H41)</f>
        <v>221200</v>
      </c>
    </row>
    <row r="42" spans="3:11" ht="15.75" x14ac:dyDescent="0.3">
      <c r="C42" s="70" t="e" vm="476">
        <v>#VALUE!</v>
      </c>
      <c r="E42" t="str" cm="1">
        <f t="array" ref="E42">_FV(C42,"name")</f>
        <v>PETTY CASH - . CLUB</v>
      </c>
      <c r="F42" s="19">
        <v>1068.45</v>
      </c>
      <c r="G42" s="19">
        <v>1068.45</v>
      </c>
      <c r="H42" s="19">
        <f t="shared" si="0"/>
        <v>0</v>
      </c>
      <c r="K42" s="30">
        <f t="shared" si="2"/>
        <v>2136.9</v>
      </c>
    </row>
    <row r="43" spans="3:11" ht="15.75" hidden="1" x14ac:dyDescent="0.3">
      <c r="C43" s="70" t="e" vm="477">
        <v>#VALUE!</v>
      </c>
      <c r="E43" t="str" cm="1">
        <f t="array" ref="E43">_FV(C43,"name")</f>
        <v>ATM - COUNTRY CLUB</v>
      </c>
      <c r="F43" s="19">
        <v>0</v>
      </c>
      <c r="G43" s="19">
        <v>-165.2</v>
      </c>
      <c r="H43" s="19">
        <f t="shared" si="0"/>
        <v>165.2</v>
      </c>
      <c r="K43" s="30">
        <f t="shared" si="2"/>
        <v>0</v>
      </c>
    </row>
    <row r="44" spans="3:11" ht="15.75" hidden="1" x14ac:dyDescent="0.3">
      <c r="C44" s="70" t="e" vm="478">
        <v>#VALUE!</v>
      </c>
      <c r="E44" t="str" cm="1">
        <f t="array" ref="E44">_FV(C44,"name")</f>
        <v>CASH DEPOSIT   TAB</v>
      </c>
      <c r="F44" s="19">
        <v>0</v>
      </c>
      <c r="G44" s="19">
        <v>0</v>
      </c>
      <c r="H44" s="19">
        <f t="shared" si="0"/>
        <v>0</v>
      </c>
      <c r="K44" s="30">
        <f t="shared" si="2"/>
        <v>0</v>
      </c>
    </row>
    <row r="45" spans="3:11" ht="15.75" hidden="1" x14ac:dyDescent="0.3">
      <c r="C45" s="70" t="e" vm="479">
        <v>#VALUE!</v>
      </c>
      <c r="E45" t="str" cm="1">
        <f t="array" ref="E45">_FV(C45,"name")</f>
        <v>CASH P. MACHINES-ALL SITE</v>
      </c>
      <c r="F45" s="19">
        <v>0</v>
      </c>
      <c r="G45" s="19">
        <v>0</v>
      </c>
      <c r="H45" s="19">
        <f t="shared" si="0"/>
        <v>0</v>
      </c>
      <c r="K45" s="30">
        <f t="shared" si="2"/>
        <v>0</v>
      </c>
    </row>
    <row r="46" spans="3:11" ht="15.75" hidden="1" x14ac:dyDescent="0.3">
      <c r="C46" s="70" t="e" vm="480">
        <v>#VALUE!</v>
      </c>
      <c r="E46" t="str" cm="1">
        <f t="array" ref="E46">_FV(C46,"name")</f>
        <v>CASH SAFE - PRO SHOP</v>
      </c>
      <c r="F46" s="19">
        <v>0</v>
      </c>
      <c r="G46" s="19">
        <v>0</v>
      </c>
      <c r="H46" s="19">
        <f t="shared" si="0"/>
        <v>0</v>
      </c>
      <c r="K46" s="30">
        <f t="shared" si="2"/>
        <v>0</v>
      </c>
    </row>
    <row r="47" spans="3:11" ht="15.75" x14ac:dyDescent="0.3">
      <c r="C47" s="69" t="e" vm="474">
        <v>#VALUE!</v>
      </c>
      <c r="E47" s="11" t="str" cm="1">
        <f t="array" ref="E47">_FV(C47,"name")</f>
        <v>CASH AND CASH EQUIVALENTS</v>
      </c>
      <c r="F47" s="12">
        <v>111668.45</v>
      </c>
      <c r="G47" s="12">
        <v>113233.65</v>
      </c>
      <c r="H47" s="12">
        <f t="shared" si="0"/>
        <v>-1565.1999999999971</v>
      </c>
      <c r="K47">
        <v>1</v>
      </c>
    </row>
    <row r="48" spans="3:11" x14ac:dyDescent="0.25">
      <c r="C48" s="69" t="e" vm="481">
        <v>#VALUE!</v>
      </c>
      <c r="E48" s="16" t="str" cm="1">
        <f t="array" ref="E48">_FV(C48,"name")</f>
        <v>STOCK</v>
      </c>
      <c r="K48">
        <v>1</v>
      </c>
    </row>
    <row r="49" spans="3:11" ht="15.75" hidden="1" x14ac:dyDescent="0.3">
      <c r="C49" s="70" t="e" vm="482">
        <v>#VALUE!</v>
      </c>
      <c r="E49" t="str" cm="1">
        <f t="array" ref="E49">_FV(C49,"name")</f>
        <v>STOCK PRO SHOP</v>
      </c>
      <c r="F49" s="19">
        <v>0</v>
      </c>
      <c r="G49" s="19">
        <v>26146.76</v>
      </c>
      <c r="H49" s="19">
        <f t="shared" si="0"/>
        <v>-26146.76</v>
      </c>
      <c r="K49" s="30">
        <f t="shared" ref="K49:K51" si="3">SUM(F49:H49)</f>
        <v>0</v>
      </c>
    </row>
    <row r="50" spans="3:11" ht="15.75" hidden="1" x14ac:dyDescent="0.3">
      <c r="C50" s="70" t="e" vm="483">
        <v>#VALUE!</v>
      </c>
      <c r="E50" t="str" cm="1">
        <f t="array" ref="E50">_FV(C50,"name")</f>
        <v>STOCK CATERING ALL SITES</v>
      </c>
      <c r="F50" s="19">
        <v>0</v>
      </c>
      <c r="G50" s="19">
        <v>0</v>
      </c>
      <c r="H50" s="19">
        <f t="shared" si="0"/>
        <v>0</v>
      </c>
      <c r="K50" s="30">
        <f t="shared" si="3"/>
        <v>0</v>
      </c>
    </row>
    <row r="51" spans="3:11" ht="15.75" x14ac:dyDescent="0.3">
      <c r="C51" s="70" t="e" vm="484">
        <v>#VALUE!</v>
      </c>
      <c r="E51" t="str" cm="1">
        <f t="array" ref="E51">_FV(C51,"name")</f>
        <v>Stock All Bars</v>
      </c>
      <c r="F51" s="19">
        <v>50243.38</v>
      </c>
      <c r="G51" s="19">
        <v>33692.720000000001</v>
      </c>
      <c r="H51" s="19">
        <f t="shared" si="0"/>
        <v>16550.659999999996</v>
      </c>
      <c r="K51" s="30">
        <f t="shared" si="3"/>
        <v>100486.76000000001</v>
      </c>
    </row>
    <row r="52" spans="3:11" ht="15.75" x14ac:dyDescent="0.3">
      <c r="C52" s="69" t="e" vm="481">
        <v>#VALUE!</v>
      </c>
      <c r="E52" s="11" t="str" cm="1">
        <f t="array" ref="E52">_FV(C52,"name")</f>
        <v>STOCK</v>
      </c>
      <c r="F52" s="12">
        <v>50243.38</v>
      </c>
      <c r="G52" s="12">
        <v>59839.48</v>
      </c>
      <c r="H52" s="12">
        <f t="shared" si="0"/>
        <v>-9596.1000000000058</v>
      </c>
      <c r="K52">
        <v>1</v>
      </c>
    </row>
    <row r="53" spans="3:11" x14ac:dyDescent="0.25">
      <c r="C53" s="69" t="e" vm="485">
        <v>#VALUE!</v>
      </c>
      <c r="E53" s="16" t="str" cm="1">
        <f t="array" ref="E53">_FV(C53,"name")</f>
        <v>TRADE AND OTHER RECEIVABLES</v>
      </c>
      <c r="K53">
        <v>1</v>
      </c>
    </row>
    <row r="54" spans="3:11" ht="15.75" x14ac:dyDescent="0.3">
      <c r="C54" s="70" t="e" vm="486">
        <v>#VALUE!</v>
      </c>
      <c r="E54" t="str" cm="1">
        <f t="array" ref="E54">_FV(C54,"name")</f>
        <v>Trade receivables</v>
      </c>
      <c r="F54" s="19">
        <v>169917.11</v>
      </c>
      <c r="G54" s="19">
        <v>84095.55</v>
      </c>
      <c r="H54" s="19">
        <f t="shared" si="0"/>
        <v>85821.559999999983</v>
      </c>
      <c r="K54" s="30">
        <f t="shared" ref="K54" si="4">SUM(F54:H54)</f>
        <v>339834.22</v>
      </c>
    </row>
    <row r="55" spans="3:11" ht="15.75" x14ac:dyDescent="0.3">
      <c r="C55" s="69" t="e" vm="485">
        <v>#VALUE!</v>
      </c>
      <c r="E55" s="11" t="str" cm="1">
        <f t="array" ref="E55">_FV(C55,"name")</f>
        <v>TRADE AND OTHER RECEIVABLES</v>
      </c>
      <c r="F55" s="12">
        <v>169917.11</v>
      </c>
      <c r="G55" s="12">
        <v>84095.55</v>
      </c>
      <c r="H55" s="12">
        <f t="shared" si="0"/>
        <v>85821.559999999983</v>
      </c>
      <c r="K55">
        <v>1</v>
      </c>
    </row>
    <row r="56" spans="3:11" x14ac:dyDescent="0.25">
      <c r="C56" s="69" t="e" vm="487">
        <v>#VALUE!</v>
      </c>
      <c r="E56" s="16" t="str" cm="1">
        <f t="array" ref="E56">_FV(C56,"name")</f>
        <v>OTHER CURRENT ASSETS</v>
      </c>
      <c r="K56">
        <v>1</v>
      </c>
    </row>
    <row r="57" spans="3:11" ht="15.75" x14ac:dyDescent="0.3">
      <c r="C57" s="70" t="e" vm="488">
        <v>#VALUE!</v>
      </c>
      <c r="E57" t="str" cm="1">
        <f t="array" ref="E57">_FV(C57,"name")</f>
        <v>INTEREST   PREPAYMENT</v>
      </c>
      <c r="F57" s="19">
        <v>65376.49</v>
      </c>
      <c r="G57" s="19">
        <v>76790.63</v>
      </c>
      <c r="H57" s="19">
        <f t="shared" si="0"/>
        <v>-11414.140000000007</v>
      </c>
      <c r="K57" s="30">
        <f t="shared" ref="K57:K67" si="5">SUM(F57:H57)</f>
        <v>130752.97999999998</v>
      </c>
    </row>
    <row r="58" spans="3:11" ht="15.75" x14ac:dyDescent="0.3">
      <c r="C58" s="70" t="e" vm="489">
        <v>#VALUE!</v>
      </c>
      <c r="E58" t="str" cm="1">
        <f t="array" ref="E58">_FV(C58,"name")</f>
        <v>PREPAID EXPENSES</v>
      </c>
      <c r="F58" s="19">
        <v>1000</v>
      </c>
      <c r="G58" s="19">
        <v>5148.93</v>
      </c>
      <c r="H58" s="19">
        <f t="shared" si="0"/>
        <v>-4148.93</v>
      </c>
      <c r="K58" s="30">
        <f t="shared" si="5"/>
        <v>2000</v>
      </c>
    </row>
    <row r="59" spans="3:11" ht="15.75" x14ac:dyDescent="0.3">
      <c r="C59" s="70" t="e" vm="490">
        <v>#VALUE!</v>
      </c>
      <c r="E59" t="str" cm="1">
        <f t="array" ref="E59">_FV(C59,"name")</f>
        <v>SUNDRY DRS. &amp; PREPAYMENTS</v>
      </c>
      <c r="F59" s="19">
        <v>4770</v>
      </c>
      <c r="G59" s="19">
        <v>4650</v>
      </c>
      <c r="H59" s="19">
        <f t="shared" si="0"/>
        <v>120</v>
      </c>
      <c r="K59" s="30">
        <f t="shared" si="5"/>
        <v>9540</v>
      </c>
    </row>
    <row r="60" spans="3:11" ht="15.75" x14ac:dyDescent="0.3">
      <c r="C60" s="70" t="e" vm="491">
        <v>#VALUE!</v>
      </c>
      <c r="E60" t="str" cm="1">
        <f t="array" ref="E60">_FV(C60,"name")</f>
        <v>SUNDRY DEBTOR - TAB  DEP.</v>
      </c>
      <c r="F60" s="19">
        <v>5000</v>
      </c>
      <c r="G60" s="19">
        <v>5000</v>
      </c>
      <c r="H60" s="19">
        <f t="shared" si="0"/>
        <v>0</v>
      </c>
      <c r="K60" s="30">
        <f t="shared" si="5"/>
        <v>10000</v>
      </c>
    </row>
    <row r="61" spans="3:11" ht="15.75" hidden="1" x14ac:dyDescent="0.3">
      <c r="C61" s="70" t="e" vm="492">
        <v>#VALUE!</v>
      </c>
      <c r="E61" t="str" cm="1">
        <f t="array" ref="E61">_FV(C61,"name")</f>
        <v>KENO TRANSFERS</v>
      </c>
      <c r="F61" s="19">
        <v>0</v>
      </c>
      <c r="G61" s="19">
        <v>0</v>
      </c>
      <c r="H61" s="19">
        <f t="shared" si="0"/>
        <v>0</v>
      </c>
      <c r="K61" s="30">
        <f t="shared" si="5"/>
        <v>0</v>
      </c>
    </row>
    <row r="62" spans="3:11" ht="15.75" hidden="1" x14ac:dyDescent="0.3">
      <c r="C62" s="70" t="e" vm="493">
        <v>#VALUE!</v>
      </c>
      <c r="E62" t="str" cm="1">
        <f t="array" ref="E62">_FV(C62,"name")</f>
        <v>MEDIBANK PRIVATE CLEARING</v>
      </c>
      <c r="F62" s="19">
        <v>0</v>
      </c>
      <c r="G62" s="19">
        <v>0</v>
      </c>
      <c r="H62" s="19">
        <f t="shared" si="0"/>
        <v>0</v>
      </c>
      <c r="K62" s="30">
        <f t="shared" si="5"/>
        <v>0</v>
      </c>
    </row>
    <row r="63" spans="3:11" ht="15.75" hidden="1" x14ac:dyDescent="0.3">
      <c r="C63" s="70" t="e" vm="494">
        <v>#VALUE!</v>
      </c>
      <c r="E63" t="str" cm="1">
        <f t="array" ref="E63">_FV(C63,"name")</f>
        <v>DEVELOPMENT PAYMENTS IN A</v>
      </c>
      <c r="F63" s="19">
        <v>0</v>
      </c>
      <c r="G63" s="19">
        <v>0</v>
      </c>
      <c r="H63" s="19">
        <f t="shared" si="0"/>
        <v>0</v>
      </c>
      <c r="K63" s="30">
        <f t="shared" si="5"/>
        <v>0</v>
      </c>
    </row>
    <row r="64" spans="3:11" ht="15.75" hidden="1" x14ac:dyDescent="0.3">
      <c r="C64" s="70" t="e" vm="495">
        <v>#VALUE!</v>
      </c>
      <c r="E64" t="str" cm="1">
        <f t="array" ref="E64">_FV(C64,"name")</f>
        <v>TELSTRA RENT IN ADVANCE</v>
      </c>
      <c r="F64" s="19">
        <v>0</v>
      </c>
      <c r="G64" s="19">
        <v>0</v>
      </c>
      <c r="H64" s="19">
        <f t="shared" si="0"/>
        <v>0</v>
      </c>
      <c r="K64" s="30">
        <f t="shared" si="5"/>
        <v>0</v>
      </c>
    </row>
    <row r="65" spans="3:11" ht="15.75" hidden="1" x14ac:dyDescent="0.3">
      <c r="C65" s="70" t="e" vm="496">
        <v>#VALUE!</v>
      </c>
      <c r="E65" t="str" cm="1">
        <f t="array" ref="E65">_FV(C65,"name")</f>
        <v>PREPAID BONUS POINTS</v>
      </c>
      <c r="F65" s="19">
        <v>0</v>
      </c>
      <c r="G65" s="19">
        <v>0</v>
      </c>
      <c r="H65" s="19">
        <f t="shared" si="0"/>
        <v>0</v>
      </c>
      <c r="K65" s="30">
        <f t="shared" si="5"/>
        <v>0</v>
      </c>
    </row>
    <row r="66" spans="3:11" ht="15.75" hidden="1" x14ac:dyDescent="0.3">
      <c r="C66" s="70" t="e" vm="497">
        <v>#VALUE!</v>
      </c>
      <c r="E66" t="str" cm="1">
        <f t="array" ref="E66">_FV(C66,"name")</f>
        <v>TAB DEPOSITS</v>
      </c>
      <c r="F66" s="19">
        <v>0</v>
      </c>
      <c r="G66" s="19">
        <v>0</v>
      </c>
      <c r="H66" s="19">
        <f t="shared" si="0"/>
        <v>0</v>
      </c>
      <c r="K66" s="30">
        <f t="shared" si="5"/>
        <v>0</v>
      </c>
    </row>
    <row r="67" spans="3:11" ht="15.75" hidden="1" x14ac:dyDescent="0.3">
      <c r="C67" s="70" t="e" vm="498">
        <v>#VALUE!</v>
      </c>
      <c r="E67" t="str" cm="1">
        <f t="array" ref="E67">_FV(C67,"name")</f>
        <v>STOCK TRF-PS GREENS</v>
      </c>
      <c r="F67" s="19">
        <v>0</v>
      </c>
      <c r="G67" s="19">
        <v>0</v>
      </c>
      <c r="H67" s="19">
        <f t="shared" si="0"/>
        <v>0</v>
      </c>
      <c r="K67" s="30">
        <f t="shared" si="5"/>
        <v>0</v>
      </c>
    </row>
    <row r="68" spans="3:11" ht="15.75" x14ac:dyDescent="0.3">
      <c r="C68" s="69" t="e" vm="487">
        <v>#VALUE!</v>
      </c>
      <c r="E68" s="11" t="str" cm="1">
        <f t="array" ref="E68">_FV(C68,"name")</f>
        <v>OTHER CURRENT ASSETS</v>
      </c>
      <c r="F68" s="12">
        <v>76146.490000000005</v>
      </c>
      <c r="G68" s="12">
        <v>91589.56</v>
      </c>
      <c r="H68" s="12">
        <f t="shared" si="0"/>
        <v>-15443.069999999992</v>
      </c>
      <c r="K68">
        <v>1</v>
      </c>
    </row>
    <row r="69" spans="3:11" ht="15.75" x14ac:dyDescent="0.3">
      <c r="C69" s="68" t="e" vm="45">
        <v>#VALUE!</v>
      </c>
      <c r="E69" s="11" t="str" cm="1">
        <f t="array" ref="E69">_FV(C69,"name")</f>
        <v>CURRENT ASSETS</v>
      </c>
      <c r="F69" s="12">
        <v>941612.69</v>
      </c>
      <c r="G69" s="12">
        <v>696750.84</v>
      </c>
      <c r="H69" s="12">
        <f t="shared" si="0"/>
        <v>244861.84999999998</v>
      </c>
      <c r="K69">
        <v>1</v>
      </c>
    </row>
    <row r="70" spans="3:11" ht="15.75" x14ac:dyDescent="0.3">
      <c r="C70" s="68"/>
      <c r="E70" s="71"/>
      <c r="F70" s="72"/>
      <c r="G70" s="72"/>
      <c r="H70" s="72"/>
      <c r="K70">
        <v>1</v>
      </c>
    </row>
    <row r="71" spans="3:11" ht="16.5" thickBot="1" x14ac:dyDescent="0.35">
      <c r="C71" s="68"/>
      <c r="E71" s="10" t="s">
        <v>31</v>
      </c>
      <c r="F71" s="15"/>
      <c r="G71" s="10"/>
      <c r="H71" s="10"/>
      <c r="K71">
        <v>1</v>
      </c>
    </row>
    <row r="72" spans="3:11" x14ac:dyDescent="0.25">
      <c r="C72" s="68" t="e" vm="499">
        <v>#VALUE!</v>
      </c>
      <c r="E72" s="16" t="str" cm="1">
        <f t="array" ref="E72">_FV(C72,"name")</f>
        <v>FIXED ASSETS</v>
      </c>
      <c r="K72">
        <v>1</v>
      </c>
    </row>
    <row r="73" spans="3:11" ht="15.75" x14ac:dyDescent="0.3">
      <c r="C73" s="69" t="e" vm="500">
        <v>#VALUE!</v>
      </c>
      <c r="E73" s="16" t="str" cm="1">
        <f t="array" ref="E73">_FV(C73,"name")</f>
        <v>ASSETS AT COST</v>
      </c>
      <c r="F73" s="19"/>
      <c r="G73" s="19"/>
      <c r="H73" s="19"/>
      <c r="K73">
        <v>1</v>
      </c>
    </row>
    <row r="74" spans="3:11" ht="15.75" x14ac:dyDescent="0.3">
      <c r="C74" s="70" t="e" vm="501">
        <v>#VALUE!</v>
      </c>
      <c r="E74" t="str" cm="1">
        <f t="array" ref="E74">_FV(C74,"name")</f>
        <v>PLANT AND EQUIPMENT</v>
      </c>
      <c r="F74" s="19">
        <v>4874525.7300000004</v>
      </c>
      <c r="G74" s="19">
        <v>5194694.6399999997</v>
      </c>
      <c r="H74" s="19">
        <f t="shared" si="0"/>
        <v>-320168.90999999922</v>
      </c>
      <c r="K74" s="30">
        <f t="shared" ref="K74:K85" si="6">SUM(F74:H74)</f>
        <v>9749051.4600000009</v>
      </c>
    </row>
    <row r="75" spans="3:11" ht="15.75" x14ac:dyDescent="0.3">
      <c r="C75" s="70" t="e" vm="502">
        <v>#VALUE!</v>
      </c>
      <c r="E75" t="str" cm="1">
        <f t="array" ref="E75">_FV(C75,"name")</f>
        <v>BUILDINGS C-C</v>
      </c>
      <c r="F75" s="19">
        <v>4877639.3099999996</v>
      </c>
      <c r="G75" s="19">
        <v>4873664.3099999996</v>
      </c>
      <c r="H75" s="19">
        <f t="shared" si="0"/>
        <v>3975</v>
      </c>
      <c r="K75" s="30">
        <f t="shared" si="6"/>
        <v>9755278.6199999992</v>
      </c>
    </row>
    <row r="76" spans="3:11" ht="15.75" x14ac:dyDescent="0.3">
      <c r="C76" s="70" t="e" vm="503">
        <v>#VALUE!</v>
      </c>
      <c r="E76" t="str" cm="1">
        <f t="array" ref="E76">_FV(C76,"name")</f>
        <v>Land - Golf Club</v>
      </c>
      <c r="F76" s="19">
        <v>3940837.17</v>
      </c>
      <c r="G76" s="19">
        <v>3940837.17</v>
      </c>
      <c r="H76" s="19">
        <f t="shared" si="0"/>
        <v>0</v>
      </c>
      <c r="K76" s="30">
        <f t="shared" si="6"/>
        <v>7881674.3399999999</v>
      </c>
    </row>
    <row r="77" spans="3:11" ht="15.75" x14ac:dyDescent="0.3">
      <c r="C77" s="70" t="e" vm="504">
        <v>#VALUE!</v>
      </c>
      <c r="E77" t="str" cm="1">
        <f t="array" ref="E77">_FV(C77,"name")</f>
        <v>COURSE CONSTRUCTION</v>
      </c>
      <c r="F77" s="19">
        <v>536732.96</v>
      </c>
      <c r="G77" s="19">
        <v>536732.96</v>
      </c>
      <c r="H77" s="19">
        <f t="shared" si="0"/>
        <v>0</v>
      </c>
      <c r="K77" s="30">
        <f t="shared" si="6"/>
        <v>1073465.92</v>
      </c>
    </row>
    <row r="78" spans="3:11" ht="15.75" x14ac:dyDescent="0.3">
      <c r="C78" s="70" t="e" vm="505">
        <v>#VALUE!</v>
      </c>
      <c r="E78" t="str" cm="1">
        <f t="array" ref="E78">_FV(C78,"name")</f>
        <v>LEASED PLANT &amp; EQUIPMENT</v>
      </c>
      <c r="F78" s="19">
        <v>94645.72</v>
      </c>
      <c r="G78" s="19">
        <v>94645.72</v>
      </c>
      <c r="H78" s="19">
        <f t="shared" si="0"/>
        <v>0</v>
      </c>
      <c r="K78" s="30">
        <f t="shared" si="6"/>
        <v>189291.44</v>
      </c>
    </row>
    <row r="79" spans="3:11" ht="15.75" hidden="1" x14ac:dyDescent="0.3">
      <c r="C79" s="70" t="e" vm="506">
        <v>#VALUE!</v>
      </c>
      <c r="E79" t="str" cm="1">
        <f t="array" ref="E79">_FV(C79,"name")</f>
        <v>PLANT AND EQUIPMENT NO GS</v>
      </c>
      <c r="F79" s="19">
        <v>0</v>
      </c>
      <c r="G79" s="19">
        <v>0</v>
      </c>
      <c r="H79" s="19">
        <f t="shared" si="0"/>
        <v>0</v>
      </c>
      <c r="K79" s="30">
        <f t="shared" si="6"/>
        <v>0</v>
      </c>
    </row>
    <row r="80" spans="3:11" ht="15.75" hidden="1" x14ac:dyDescent="0.3">
      <c r="C80" s="70" t="e" vm="507">
        <v>#VALUE!</v>
      </c>
      <c r="E80" t="str" cm="1">
        <f t="array" ref="E80">_FV(C80,"name")</f>
        <v>W.I.P. -  Building C-C</v>
      </c>
      <c r="F80" s="19">
        <v>0</v>
      </c>
      <c r="G80" s="19">
        <v>0</v>
      </c>
      <c r="H80" s="19">
        <f t="shared" si="0"/>
        <v>0</v>
      </c>
      <c r="K80" s="30">
        <f t="shared" si="6"/>
        <v>0</v>
      </c>
    </row>
    <row r="81" spans="3:11" ht="15.75" hidden="1" x14ac:dyDescent="0.3">
      <c r="C81" s="70" t="e" vm="508">
        <v>#VALUE!</v>
      </c>
      <c r="E81" t="str" cm="1">
        <f t="array" ref="E81">_FV(C81,"name")</f>
        <v>W.I.P. - Building  Clu</v>
      </c>
      <c r="F81" s="19">
        <v>0</v>
      </c>
      <c r="G81" s="19">
        <v>0</v>
      </c>
      <c r="H81" s="19">
        <f t="shared" si="0"/>
        <v>0</v>
      </c>
      <c r="K81" s="30">
        <f t="shared" si="6"/>
        <v>0</v>
      </c>
    </row>
    <row r="82" spans="3:11" ht="15.75" hidden="1" x14ac:dyDescent="0.3">
      <c r="C82" s="70" t="e" vm="509">
        <v>#VALUE!</v>
      </c>
      <c r="E82" t="str" cm="1">
        <f t="array" ref="E82">_FV(C82,"name")</f>
        <v>BUILDINGS-IMLAY STREET</v>
      </c>
      <c r="F82" s="19">
        <v>0</v>
      </c>
      <c r="G82" s="19">
        <v>0</v>
      </c>
      <c r="H82" s="19">
        <f t="shared" ref="H82:H147" si="7">F82-G82</f>
        <v>0</v>
      </c>
      <c r="K82" s="30">
        <f t="shared" si="6"/>
        <v>0</v>
      </c>
    </row>
    <row r="83" spans="3:11" ht="15.75" hidden="1" x14ac:dyDescent="0.3">
      <c r="C83" s="70" t="e" vm="510">
        <v>#VALUE!</v>
      </c>
      <c r="E83" t="str" cm="1">
        <f t="array" ref="E83">_FV(C83,"name")</f>
        <v>Land Gold Club no gst</v>
      </c>
      <c r="F83" s="19">
        <v>0</v>
      </c>
      <c r="G83" s="19">
        <v>0</v>
      </c>
      <c r="H83" s="19">
        <f t="shared" si="7"/>
        <v>0</v>
      </c>
      <c r="K83" s="30">
        <f t="shared" si="6"/>
        <v>0</v>
      </c>
    </row>
    <row r="84" spans="3:11" ht="15.75" hidden="1" x14ac:dyDescent="0.3">
      <c r="C84" s="70" t="e" vm="511">
        <v>#VALUE!</v>
      </c>
      <c r="E84" t="str" cm="1">
        <f t="array" ref="E84">_FV(C84,"name")</f>
        <v>LAND - IMLAY STREET</v>
      </c>
      <c r="F84" s="19">
        <v>0</v>
      </c>
      <c r="G84" s="19">
        <v>0</v>
      </c>
      <c r="H84" s="19">
        <f t="shared" si="7"/>
        <v>0</v>
      </c>
      <c r="K84" s="30">
        <f t="shared" si="6"/>
        <v>0</v>
      </c>
    </row>
    <row r="85" spans="3:11" ht="15.75" hidden="1" x14ac:dyDescent="0.3">
      <c r="C85" s="70" t="e" vm="512">
        <v>#VALUE!</v>
      </c>
      <c r="E85" t="str" cm="1">
        <f t="array" ref="E85">_FV(C85,"name")</f>
        <v>LAND - IMLAY STREET NO GS</v>
      </c>
      <c r="F85" s="19">
        <v>0</v>
      </c>
      <c r="G85" s="19">
        <v>0</v>
      </c>
      <c r="H85" s="19">
        <f t="shared" si="7"/>
        <v>0</v>
      </c>
      <c r="K85" s="30">
        <f t="shared" si="6"/>
        <v>0</v>
      </c>
    </row>
    <row r="86" spans="3:11" ht="15.75" x14ac:dyDescent="0.3">
      <c r="C86" s="69" t="e" vm="500">
        <v>#VALUE!</v>
      </c>
      <c r="E86" s="11" t="str" cm="1">
        <f t="array" ref="E86">_FV(C86,"name")</f>
        <v>ASSETS AT COST</v>
      </c>
      <c r="F86" s="12">
        <v>14324380.890000001</v>
      </c>
      <c r="G86" s="12">
        <v>14640574.800000001</v>
      </c>
      <c r="H86" s="12">
        <f t="shared" si="7"/>
        <v>-316193.91000000015</v>
      </c>
      <c r="K86">
        <v>1</v>
      </c>
    </row>
    <row r="87" spans="3:11" ht="15.75" x14ac:dyDescent="0.3">
      <c r="C87" s="69" t="e" vm="513">
        <v>#VALUE!</v>
      </c>
      <c r="E87" s="16" t="str" cm="1">
        <f t="array" ref="E87">_FV(C87,"name")</f>
        <v>ACCUMULATED DEPRECIATION</v>
      </c>
      <c r="F87" s="19"/>
      <c r="G87" s="19"/>
      <c r="H87" s="19"/>
      <c r="K87">
        <v>1</v>
      </c>
    </row>
    <row r="88" spans="3:11" ht="15.75" x14ac:dyDescent="0.3">
      <c r="C88" s="70" t="e" vm="514">
        <v>#VALUE!</v>
      </c>
      <c r="E88" t="str" cm="1">
        <f t="array" ref="E88">_FV(C88,"name")</f>
        <v>PROV. FOR DEP PLANT &amp; EQI</v>
      </c>
      <c r="F88" s="19">
        <v>-3775268.2</v>
      </c>
      <c r="G88" s="19">
        <v>-4030216.39</v>
      </c>
      <c r="H88" s="19">
        <f t="shared" si="7"/>
        <v>254948.18999999994</v>
      </c>
      <c r="K88" s="30">
        <f t="shared" ref="K88:K92" si="8">SUM(F88:H88)</f>
        <v>-7550536.4000000004</v>
      </c>
    </row>
    <row r="89" spans="3:11" ht="15.75" x14ac:dyDescent="0.3">
      <c r="C89" s="70" t="e" vm="515">
        <v>#VALUE!</v>
      </c>
      <c r="E89" t="str" cm="1">
        <f t="array" ref="E89">_FV(C89,"name")</f>
        <v>DEP. PROV - LEASEHOLD IMP</v>
      </c>
      <c r="F89" s="19">
        <v>-1022308.95</v>
      </c>
      <c r="G89" s="19">
        <v>-898974.24</v>
      </c>
      <c r="H89" s="19">
        <f t="shared" si="7"/>
        <v>-123334.70999999996</v>
      </c>
      <c r="K89" s="30">
        <f t="shared" si="8"/>
        <v>-2044617.9</v>
      </c>
    </row>
    <row r="90" spans="3:11" ht="15.75" x14ac:dyDescent="0.3">
      <c r="C90" s="70" t="e" vm="516">
        <v>#VALUE!</v>
      </c>
      <c r="E90" t="str" cm="1">
        <f t="array" ref="E90">_FV(C90,"name")</f>
        <v>DEP. PROV - COURSE CONST.</v>
      </c>
      <c r="F90" s="19">
        <v>-147292.72</v>
      </c>
      <c r="G90" s="19">
        <v>-135255.13</v>
      </c>
      <c r="H90" s="19">
        <f t="shared" si="7"/>
        <v>-12037.589999999997</v>
      </c>
      <c r="K90" s="30">
        <f t="shared" si="8"/>
        <v>-294585.43999999994</v>
      </c>
    </row>
    <row r="91" spans="3:11" ht="15.75" x14ac:dyDescent="0.3">
      <c r="C91" s="70" t="e" vm="517">
        <v>#VALUE!</v>
      </c>
      <c r="E91" t="str" cm="1">
        <f t="array" ref="E91">_FV(C91,"name")</f>
        <v>ACCUM. AMORTIZ. LEASED EQ</v>
      </c>
      <c r="F91" s="19">
        <v>-36764.43</v>
      </c>
      <c r="G91" s="19">
        <v>-22647.11</v>
      </c>
      <c r="H91" s="19">
        <f t="shared" si="7"/>
        <v>-14117.32</v>
      </c>
      <c r="K91" s="30">
        <f t="shared" si="8"/>
        <v>-73528.86</v>
      </c>
    </row>
    <row r="92" spans="3:11" ht="15.75" hidden="1" x14ac:dyDescent="0.3">
      <c r="C92" s="70" t="e" vm="518">
        <v>#VALUE!</v>
      </c>
      <c r="E92" t="str" cm="1">
        <f t="array" ref="E92">_FV(C92,"name")</f>
        <v>PROV. DEPN BUILDINGS</v>
      </c>
      <c r="F92" s="19">
        <v>0</v>
      </c>
      <c r="G92" s="19">
        <v>0</v>
      </c>
      <c r="H92" s="19">
        <f t="shared" si="7"/>
        <v>0</v>
      </c>
      <c r="K92" s="30">
        <f t="shared" si="8"/>
        <v>0</v>
      </c>
    </row>
    <row r="93" spans="3:11" ht="15.75" x14ac:dyDescent="0.3">
      <c r="C93" s="69" t="e" vm="513">
        <v>#VALUE!</v>
      </c>
      <c r="E93" s="11" t="str" cm="1">
        <f t="array" ref="E93">_FV(C93,"name")</f>
        <v>ACCUMULATED DEPRECIATION</v>
      </c>
      <c r="F93" s="12">
        <v>-4981634.3</v>
      </c>
      <c r="G93" s="12">
        <v>-5087092.87</v>
      </c>
      <c r="H93" s="12">
        <f t="shared" si="7"/>
        <v>105458.5700000003</v>
      </c>
      <c r="K93">
        <v>1</v>
      </c>
    </row>
    <row r="94" spans="3:11" ht="15.75" x14ac:dyDescent="0.3">
      <c r="C94" s="69" t="e" vm="499">
        <v>#VALUE!</v>
      </c>
      <c r="E94" s="11" t="s">
        <v>62</v>
      </c>
      <c r="F94" s="12">
        <v>9342746.5899999999</v>
      </c>
      <c r="G94" s="12">
        <v>9553481.9299999997</v>
      </c>
      <c r="H94" s="12">
        <f t="shared" ref="H94" si="9">F94-G94</f>
        <v>-210735.33999999985</v>
      </c>
      <c r="K94">
        <v>1</v>
      </c>
    </row>
    <row r="95" spans="3:11" ht="15.75" x14ac:dyDescent="0.3">
      <c r="C95" s="69" t="e" vm="519">
        <v>#VALUE!</v>
      </c>
      <c r="E95" s="11" t="s">
        <v>63</v>
      </c>
      <c r="F95" s="12">
        <v>10284359.279999999</v>
      </c>
      <c r="G95" s="12">
        <v>10250232.77</v>
      </c>
      <c r="H95" s="12">
        <f t="shared" ref="H95" si="10">F95-G95</f>
        <v>34126.509999999776</v>
      </c>
      <c r="K95">
        <v>1</v>
      </c>
    </row>
    <row r="96" spans="3:11" ht="15.75" x14ac:dyDescent="0.3">
      <c r="C96" s="69"/>
      <c r="E96" s="71"/>
      <c r="F96" s="72"/>
      <c r="G96" s="72"/>
      <c r="H96" s="72"/>
      <c r="K96">
        <v>1</v>
      </c>
    </row>
    <row r="97" spans="3:11" ht="16.5" thickBot="1" x14ac:dyDescent="0.35">
      <c r="C97" s="67" t="e" vm="520">
        <v>#VALUE!</v>
      </c>
      <c r="E97" s="10" t="str" cm="1">
        <f t="array" ref="E97">_FV(C97,"name")</f>
        <v>LIABILITIES</v>
      </c>
      <c r="F97" s="15"/>
      <c r="G97" s="10"/>
      <c r="H97" s="10"/>
      <c r="K97">
        <v>1</v>
      </c>
    </row>
    <row r="98" spans="3:11" ht="16.5" thickBot="1" x14ac:dyDescent="0.35">
      <c r="C98" s="68" t="e" vm="46">
        <v>#VALUE!</v>
      </c>
      <c r="E98" s="10" t="str" cm="1">
        <f t="array" ref="E98">_FV(C98,"name")</f>
        <v>CURRENT LIABILITIES</v>
      </c>
      <c r="F98" s="15"/>
      <c r="G98" s="10"/>
      <c r="H98" s="10"/>
      <c r="K98">
        <v>1</v>
      </c>
    </row>
    <row r="99" spans="3:11" ht="15.75" x14ac:dyDescent="0.3">
      <c r="C99" s="69" t="e" vm="43">
        <v>#VALUE!</v>
      </c>
      <c r="E99" s="16" t="str" cm="1">
        <f t="array" ref="E99">_FV(C99,"name")</f>
        <v>LOANS AND LEASES CURRENT</v>
      </c>
      <c r="F99" s="19"/>
      <c r="G99" s="19"/>
      <c r="H99" s="19"/>
      <c r="K99">
        <v>1</v>
      </c>
    </row>
    <row r="100" spans="3:11" ht="15.75" x14ac:dyDescent="0.3">
      <c r="C100" s="70" t="e" vm="521">
        <v>#VALUE!</v>
      </c>
      <c r="E100" t="str" cm="1">
        <f t="array" ref="E100">_FV(C100,"name")</f>
        <v>S/T NAB</v>
      </c>
      <c r="F100" s="19">
        <v>159403.22</v>
      </c>
      <c r="G100" s="19">
        <v>158180.69</v>
      </c>
      <c r="H100" s="19">
        <f t="shared" si="7"/>
        <v>1222.5299999999988</v>
      </c>
      <c r="K100" s="30">
        <f t="shared" ref="K100:K113" si="11">SUM(F100:H100)</f>
        <v>318806.44000000006</v>
      </c>
    </row>
    <row r="101" spans="3:11" ht="15.75" x14ac:dyDescent="0.3">
      <c r="C101" s="70" t="e" vm="522">
        <v>#VALUE!</v>
      </c>
      <c r="E101" t="str" cm="1">
        <f t="array" ref="E101">_FV(C101,"name")</f>
        <v>SHORT TERM  HP     LIAB.</v>
      </c>
      <c r="F101" s="19">
        <v>10498.56</v>
      </c>
      <c r="G101" s="19">
        <v>10498.56</v>
      </c>
      <c r="H101" s="19">
        <f t="shared" si="7"/>
        <v>0</v>
      </c>
      <c r="K101" s="30">
        <f t="shared" si="11"/>
        <v>20997.119999999999</v>
      </c>
    </row>
    <row r="102" spans="3:11" ht="15.75" x14ac:dyDescent="0.3">
      <c r="C102" s="70" t="e" vm="523">
        <v>#VALUE!</v>
      </c>
      <c r="E102" t="str" cm="1">
        <f t="array" ref="E102">_FV(C102,"name")</f>
        <v>FORKLIFT FINANCE</v>
      </c>
      <c r="F102" s="19">
        <v>5718.17</v>
      </c>
      <c r="G102" s="19">
        <v>5718.17</v>
      </c>
      <c r="H102" s="19">
        <f t="shared" si="7"/>
        <v>0</v>
      </c>
      <c r="K102" s="30">
        <f t="shared" si="11"/>
        <v>11436.34</v>
      </c>
    </row>
    <row r="103" spans="3:11" ht="15.75" hidden="1" x14ac:dyDescent="0.3">
      <c r="C103" s="70" t="e" vm="524">
        <v>#VALUE!</v>
      </c>
      <c r="E103" t="str" cm="1">
        <f t="array" ref="E103">_FV(C103,"name")</f>
        <v>Bunker Rake Current</v>
      </c>
      <c r="F103" s="19">
        <v>0</v>
      </c>
      <c r="G103" s="19">
        <v>4306.0200000000004</v>
      </c>
      <c r="H103" s="19">
        <f t="shared" si="7"/>
        <v>-4306.0200000000004</v>
      </c>
      <c r="K103" s="30">
        <f t="shared" si="11"/>
        <v>0</v>
      </c>
    </row>
    <row r="104" spans="3:11" ht="15.75" x14ac:dyDescent="0.3">
      <c r="C104" s="70" t="e" vm="525">
        <v>#VALUE!</v>
      </c>
      <c r="E104" t="str" cm="1">
        <f t="array" ref="E104">_FV(C104,"name")</f>
        <v>CART LOAN CURRENT</v>
      </c>
      <c r="F104" s="19">
        <v>44709.04</v>
      </c>
      <c r="G104" s="19">
        <v>14218.88</v>
      </c>
      <c r="H104" s="19">
        <f t="shared" si="7"/>
        <v>30490.160000000003</v>
      </c>
      <c r="K104" s="30">
        <f t="shared" si="11"/>
        <v>89418.08</v>
      </c>
    </row>
    <row r="105" spans="3:11" ht="15.75" hidden="1" x14ac:dyDescent="0.3">
      <c r="C105" s="70" t="e" vm="526">
        <v>#VALUE!</v>
      </c>
      <c r="E105" t="str" cm="1">
        <f t="array" ref="E105">_FV(C105,"name")</f>
        <v>FURNITURE LOAN S/T</v>
      </c>
      <c r="F105" s="19">
        <v>0</v>
      </c>
      <c r="G105" s="19">
        <v>2634.98</v>
      </c>
      <c r="H105" s="19">
        <f t="shared" si="7"/>
        <v>-2634.98</v>
      </c>
      <c r="K105" s="30">
        <f t="shared" si="11"/>
        <v>0</v>
      </c>
    </row>
    <row r="106" spans="3:11" ht="15.75" hidden="1" x14ac:dyDescent="0.3">
      <c r="C106" s="70" t="e" vm="527">
        <v>#VALUE!</v>
      </c>
      <c r="E106" t="str" cm="1">
        <f t="array" ref="E106">_FV(C106,"name")</f>
        <v>CONCERTO P/M CURRENT</v>
      </c>
      <c r="F106" s="19">
        <v>0</v>
      </c>
      <c r="G106" s="19">
        <v>0</v>
      </c>
      <c r="H106" s="19">
        <f t="shared" si="7"/>
        <v>0</v>
      </c>
      <c r="K106" s="30">
        <f t="shared" si="11"/>
        <v>0</v>
      </c>
    </row>
    <row r="107" spans="3:11" ht="15.75" hidden="1" x14ac:dyDescent="0.3">
      <c r="C107" s="70" t="e" vm="528">
        <v>#VALUE!</v>
      </c>
      <c r="E107" t="str" cm="1">
        <f t="array" ref="E107">_FV(C107,"name")</f>
        <v>S/T Aristocrat PM $803 /</v>
      </c>
      <c r="F107" s="19">
        <v>0</v>
      </c>
      <c r="G107" s="19">
        <v>0</v>
      </c>
      <c r="H107" s="19">
        <f t="shared" si="7"/>
        <v>0</v>
      </c>
      <c r="K107" s="30">
        <f t="shared" si="11"/>
        <v>0</v>
      </c>
    </row>
    <row r="108" spans="3:11" ht="15.75" hidden="1" x14ac:dyDescent="0.3">
      <c r="C108" s="70" t="e" vm="529">
        <v>#VALUE!</v>
      </c>
      <c r="E108" t="str" cm="1">
        <f t="array" ref="E108">_FV(C108,"name")</f>
        <v>BETTER BUSINESS LOAN</v>
      </c>
      <c r="F108" s="19">
        <v>0</v>
      </c>
      <c r="G108" s="19">
        <v>0</v>
      </c>
      <c r="H108" s="19">
        <f t="shared" si="7"/>
        <v>0</v>
      </c>
      <c r="K108" s="30">
        <f t="shared" si="11"/>
        <v>0</v>
      </c>
    </row>
    <row r="109" spans="3:11" ht="15.75" hidden="1" x14ac:dyDescent="0.3">
      <c r="C109" s="70" t="e" vm="530">
        <v>#VALUE!</v>
      </c>
      <c r="E109" t="str" cm="1">
        <f t="array" ref="E109">_FV(C109,"name")</f>
        <v>VARIABLE BUSINESS LOAN 2</v>
      </c>
      <c r="F109" s="19">
        <v>0</v>
      </c>
      <c r="G109" s="19">
        <v>0</v>
      </c>
      <c r="H109" s="19">
        <f t="shared" si="7"/>
        <v>0</v>
      </c>
      <c r="K109" s="30">
        <f t="shared" si="11"/>
        <v>0</v>
      </c>
    </row>
    <row r="110" spans="3:11" ht="15.75" hidden="1" x14ac:dyDescent="0.3">
      <c r="C110" s="70" t="e" vm="531">
        <v>#VALUE!</v>
      </c>
      <c r="E110" t="str" cm="1">
        <f t="array" ref="E110">_FV(C110,"name")</f>
        <v>LOAN 2 CURRENT OFFSET</v>
      </c>
      <c r="F110" s="19">
        <v>0</v>
      </c>
      <c r="G110" s="19">
        <v>0</v>
      </c>
      <c r="H110" s="19">
        <f t="shared" si="7"/>
        <v>0</v>
      </c>
      <c r="K110" s="30">
        <f t="shared" si="11"/>
        <v>0</v>
      </c>
    </row>
    <row r="111" spans="3:11" ht="15.75" hidden="1" x14ac:dyDescent="0.3">
      <c r="C111" s="70" t="e" vm="532">
        <v>#VALUE!</v>
      </c>
      <c r="E111" t="str" cm="1">
        <f t="array" ref="E111">_FV(C111,"name")</f>
        <v>TOYOTA LEASE FINANCE CURR</v>
      </c>
      <c r="F111" s="19">
        <v>0</v>
      </c>
      <c r="G111" s="19">
        <v>0</v>
      </c>
      <c r="H111" s="19">
        <f t="shared" si="7"/>
        <v>0</v>
      </c>
      <c r="K111" s="30">
        <f t="shared" si="11"/>
        <v>0</v>
      </c>
    </row>
    <row r="112" spans="3:11" ht="15.75" hidden="1" x14ac:dyDescent="0.3">
      <c r="C112" s="70" t="e" vm="533">
        <v>#VALUE!</v>
      </c>
      <c r="E112" t="str" cm="1">
        <f t="array" ref="E112">_FV(C112,"name")</f>
        <v>LEASE PAYMENT CLEARING</v>
      </c>
      <c r="F112" s="19">
        <v>0</v>
      </c>
      <c r="G112" s="19">
        <v>0</v>
      </c>
      <c r="H112" s="19">
        <f t="shared" si="7"/>
        <v>0</v>
      </c>
      <c r="K112" s="30">
        <f t="shared" si="11"/>
        <v>0</v>
      </c>
    </row>
    <row r="113" spans="3:11" ht="15.75" hidden="1" x14ac:dyDescent="0.3">
      <c r="C113" s="70" t="e" vm="534">
        <v>#VALUE!</v>
      </c>
      <c r="E113" t="str" cm="1">
        <f t="array" ref="E113">_FV(C113,"name")</f>
        <v>POKER MACHINE FINANCE CUR</v>
      </c>
      <c r="F113" s="19">
        <v>0</v>
      </c>
      <c r="G113" s="19">
        <v>0</v>
      </c>
      <c r="H113" s="19">
        <f t="shared" si="7"/>
        <v>0</v>
      </c>
      <c r="K113" s="30">
        <f t="shared" si="11"/>
        <v>0</v>
      </c>
    </row>
    <row r="114" spans="3:11" ht="15.75" x14ac:dyDescent="0.3">
      <c r="C114" s="69" t="e" vm="43">
        <v>#VALUE!</v>
      </c>
      <c r="E114" s="11" t="str" cm="1">
        <f t="array" ref="E114">_FV(C114,"name")</f>
        <v>LOANS AND LEASES CURRENT</v>
      </c>
      <c r="F114" s="12">
        <v>220328.99</v>
      </c>
      <c r="G114" s="12">
        <v>195557.3</v>
      </c>
      <c r="H114" s="12">
        <f t="shared" si="7"/>
        <v>24771.690000000002</v>
      </c>
      <c r="K114">
        <v>1</v>
      </c>
    </row>
    <row r="115" spans="3:11" ht="15.75" x14ac:dyDescent="0.3">
      <c r="C115" s="69" t="e" vm="535">
        <v>#VALUE!</v>
      </c>
      <c r="E115" s="16" t="str" cm="1">
        <f t="array" ref="E115">_FV(C115,"name")</f>
        <v>CLEARING ACCOUNTS CURRENT</v>
      </c>
      <c r="F115" s="19"/>
      <c r="G115" s="19"/>
      <c r="H115" s="19"/>
      <c r="K115">
        <v>1</v>
      </c>
    </row>
    <row r="116" spans="3:11" ht="15.75" hidden="1" x14ac:dyDescent="0.3">
      <c r="C116" s="70" t="e" vm="539">
        <v>#VALUE!</v>
      </c>
      <c r="E116" t="str" cm="1">
        <f t="array" ref="E116">_FV(C116,"name")</f>
        <v>TEMPORARY CLEARING A/C</v>
      </c>
      <c r="F116" s="19">
        <v>0</v>
      </c>
      <c r="G116" s="19">
        <v>0</v>
      </c>
      <c r="H116" s="19">
        <f t="shared" si="7"/>
        <v>0</v>
      </c>
      <c r="K116" s="30">
        <f t="shared" ref="K116:K149" si="12">SUM(F116:H116)</f>
        <v>0</v>
      </c>
    </row>
    <row r="117" spans="3:11" ht="15.75" x14ac:dyDescent="0.3">
      <c r="C117" s="70" t="e" vm="536">
        <v>#VALUE!</v>
      </c>
      <c r="E117" t="str" cm="1">
        <f t="array" ref="E117">_FV(C117,"name")</f>
        <v>KENO   CLEARING</v>
      </c>
      <c r="F117" s="19">
        <v>739.68</v>
      </c>
      <c r="G117" s="19">
        <v>5385.81</v>
      </c>
      <c r="H117" s="19">
        <f t="shared" si="7"/>
        <v>-4646.13</v>
      </c>
      <c r="K117" s="30">
        <f t="shared" si="12"/>
        <v>1479.3600000000006</v>
      </c>
    </row>
    <row r="118" spans="3:11" ht="15.75" hidden="1" x14ac:dyDescent="0.3">
      <c r="C118" s="70" t="e" vm="564">
        <v>#VALUE!</v>
      </c>
      <c r="E118" t="str" cm="1">
        <f t="array" ref="E118">_FV(C118,"name")</f>
        <v>Functions Clearing</v>
      </c>
      <c r="F118" s="19">
        <v>0</v>
      </c>
      <c r="G118" s="19">
        <v>0.01</v>
      </c>
      <c r="H118" s="19">
        <f t="shared" si="7"/>
        <v>-0.01</v>
      </c>
      <c r="K118" s="30">
        <f t="shared" si="12"/>
        <v>0</v>
      </c>
    </row>
    <row r="119" spans="3:11" ht="15.75" hidden="1" x14ac:dyDescent="0.3">
      <c r="C119" s="70" t="e" vm="537">
        <v>#VALUE!</v>
      </c>
      <c r="E119" t="str" cm="1">
        <f t="array" ref="E119">_FV(C119,"name")</f>
        <v>DONATIONS   CLEARING</v>
      </c>
      <c r="F119" s="19">
        <v>0</v>
      </c>
      <c r="G119" s="19">
        <v>670.1</v>
      </c>
      <c r="H119" s="19">
        <f t="shared" si="7"/>
        <v>-670.1</v>
      </c>
      <c r="K119" s="30">
        <f t="shared" si="12"/>
        <v>0</v>
      </c>
    </row>
    <row r="120" spans="3:11" ht="15.75" x14ac:dyDescent="0.3">
      <c r="C120" s="70" t="e" vm="538">
        <v>#VALUE!</v>
      </c>
      <c r="E120" t="str" cm="1">
        <f t="array" ref="E120">_FV(C120,"name")</f>
        <v>TAB  CLEARING</v>
      </c>
      <c r="F120" s="19">
        <v>301.2</v>
      </c>
      <c r="G120" s="19">
        <v>1462.57</v>
      </c>
      <c r="H120" s="19">
        <f t="shared" si="7"/>
        <v>-1161.3699999999999</v>
      </c>
      <c r="K120" s="30">
        <f t="shared" si="12"/>
        <v>602.40000000000009</v>
      </c>
    </row>
    <row r="121" spans="3:11" ht="15.75" hidden="1" x14ac:dyDescent="0.3">
      <c r="C121" s="70" t="e" vm="540">
        <v>#VALUE!</v>
      </c>
      <c r="E121" t="str" cm="1">
        <f t="array" ref="E121">_FV(C121,"name")</f>
        <v>UNION DUES       CLEARING</v>
      </c>
      <c r="F121" s="19">
        <v>0</v>
      </c>
      <c r="G121" s="19">
        <v>0</v>
      </c>
      <c r="H121" s="19">
        <f t="shared" si="7"/>
        <v>0</v>
      </c>
      <c r="K121" s="30">
        <f t="shared" si="12"/>
        <v>0</v>
      </c>
    </row>
    <row r="122" spans="3:11" ht="15.75" hidden="1" x14ac:dyDescent="0.3">
      <c r="C122" s="70" t="e" vm="541">
        <v>#VALUE!</v>
      </c>
      <c r="E122" t="str" cm="1">
        <f t="array" ref="E122">_FV(C122,"name")</f>
        <v>Debtors Clearing</v>
      </c>
      <c r="F122" s="19">
        <v>0</v>
      </c>
      <c r="G122" s="19">
        <v>560.37</v>
      </c>
      <c r="H122" s="19">
        <f t="shared" si="7"/>
        <v>-560.37</v>
      </c>
      <c r="K122" s="30">
        <f t="shared" si="12"/>
        <v>0</v>
      </c>
    </row>
    <row r="123" spans="3:11" ht="15.75" hidden="1" x14ac:dyDescent="0.3">
      <c r="C123" s="70" t="e" vm="542">
        <v>#VALUE!</v>
      </c>
      <c r="E123" t="str" cm="1">
        <f t="array" ref="E123">_FV(C123,"name")</f>
        <v>DEVELOPMENT PAYMENTS CLEARING</v>
      </c>
      <c r="F123" s="19">
        <v>0</v>
      </c>
      <c r="G123" s="19">
        <v>0</v>
      </c>
      <c r="H123" s="19">
        <f t="shared" si="7"/>
        <v>0</v>
      </c>
      <c r="K123" s="30">
        <f t="shared" si="12"/>
        <v>0</v>
      </c>
    </row>
    <row r="124" spans="3:11" ht="15.75" hidden="1" x14ac:dyDescent="0.3">
      <c r="C124" s="70" t="e" vm="543">
        <v>#VALUE!</v>
      </c>
      <c r="E124" t="str" cm="1">
        <f t="array" ref="E124">_FV(C124,"name")</f>
        <v>Mens &amp; Ladies Golf GST FR</v>
      </c>
      <c r="F124" s="19">
        <v>0</v>
      </c>
      <c r="G124" s="19">
        <v>0</v>
      </c>
      <c r="H124" s="19">
        <f t="shared" si="7"/>
        <v>0</v>
      </c>
      <c r="K124" s="30">
        <f t="shared" si="12"/>
        <v>0</v>
      </c>
    </row>
    <row r="125" spans="3:11" ht="15.75" hidden="1" x14ac:dyDescent="0.3">
      <c r="C125" s="70" t="e" vm="544">
        <v>#VALUE!</v>
      </c>
      <c r="E125" t="str" cm="1">
        <f t="array" ref="E125">_FV(C125,"name")</f>
        <v>Ladies &amp; Mens Golf Clearing</v>
      </c>
      <c r="F125" s="19">
        <v>0</v>
      </c>
      <c r="G125" s="19">
        <v>-5959.54</v>
      </c>
      <c r="H125" s="19">
        <f t="shared" si="7"/>
        <v>5959.54</v>
      </c>
      <c r="K125" s="30">
        <f t="shared" si="12"/>
        <v>0</v>
      </c>
    </row>
    <row r="126" spans="3:11" ht="15.75" hidden="1" x14ac:dyDescent="0.3">
      <c r="C126" s="70" t="e" vm="545">
        <v>#VALUE!</v>
      </c>
      <c r="E126" t="str" cm="1">
        <f t="array" ref="E126">_FV(C126,"name")</f>
        <v>EFTPOS EPTION</v>
      </c>
      <c r="F126" s="19">
        <v>0</v>
      </c>
      <c r="G126" s="19">
        <v>0</v>
      </c>
      <c r="H126" s="19">
        <f t="shared" si="7"/>
        <v>0</v>
      </c>
      <c r="K126" s="30">
        <f t="shared" si="12"/>
        <v>0</v>
      </c>
    </row>
    <row r="127" spans="3:11" ht="15.75" hidden="1" x14ac:dyDescent="0.3">
      <c r="C127" s="70" t="e" vm="546">
        <v>#VALUE!</v>
      </c>
      <c r="E127" t="str" cm="1">
        <f t="array" ref="E127">_FV(C127,"name")</f>
        <v>EFTPOS BAR</v>
      </c>
      <c r="F127" s="19">
        <v>0</v>
      </c>
      <c r="G127" s="19">
        <v>0</v>
      </c>
      <c r="H127" s="19">
        <f t="shared" si="7"/>
        <v>0</v>
      </c>
      <c r="K127" s="30">
        <f t="shared" si="12"/>
        <v>0</v>
      </c>
    </row>
    <row r="128" spans="3:11" ht="15.75" hidden="1" x14ac:dyDescent="0.3">
      <c r="C128" s="70" t="e" vm="547">
        <v>#VALUE!</v>
      </c>
      <c r="E128" t="str" cm="1">
        <f t="array" ref="E128">_FV(C128,"name")</f>
        <v>EFTPOS PRO SHOP</v>
      </c>
      <c r="F128" s="19">
        <v>0</v>
      </c>
      <c r="G128" s="19">
        <v>0</v>
      </c>
      <c r="H128" s="19">
        <f t="shared" si="7"/>
        <v>0</v>
      </c>
      <c r="K128" s="30">
        <f t="shared" si="12"/>
        <v>0</v>
      </c>
    </row>
    <row r="129" spans="3:11" ht="15.75" hidden="1" x14ac:dyDescent="0.3">
      <c r="C129" s="70" t="e" vm="548">
        <v>#VALUE!</v>
      </c>
      <c r="E129" t="str" cm="1">
        <f t="array" ref="E129">_FV(C129,"name")</f>
        <v>EFTPOS BISTRO</v>
      </c>
      <c r="F129" s="19">
        <v>0</v>
      </c>
      <c r="G129" s="19">
        <v>0</v>
      </c>
      <c r="H129" s="19">
        <f t="shared" si="7"/>
        <v>0</v>
      </c>
      <c r="K129" s="30">
        <f t="shared" si="12"/>
        <v>0</v>
      </c>
    </row>
    <row r="130" spans="3:11" ht="15.75" hidden="1" x14ac:dyDescent="0.3">
      <c r="C130" s="70" t="e" vm="549">
        <v>#VALUE!</v>
      </c>
      <c r="E130" t="str" cm="1">
        <f t="array" ref="E130">_FV(C130,"name")</f>
        <v>EFTPOS BISTRO BAR</v>
      </c>
      <c r="F130" s="19">
        <v>0</v>
      </c>
      <c r="G130" s="19">
        <v>0</v>
      </c>
      <c r="H130" s="19">
        <f t="shared" si="7"/>
        <v>0</v>
      </c>
      <c r="K130" s="30">
        <f t="shared" si="12"/>
        <v>0</v>
      </c>
    </row>
    <row r="131" spans="3:11" ht="15.75" hidden="1" x14ac:dyDescent="0.3">
      <c r="C131" s="70" t="e" vm="550">
        <v>#VALUE!</v>
      </c>
      <c r="E131" t="str" cm="1">
        <f t="array" ref="E131">_FV(C131,"name")</f>
        <v>JACKPOTS   CLEARING</v>
      </c>
      <c r="F131" s="19">
        <v>0</v>
      </c>
      <c r="G131" s="19">
        <v>64803.8</v>
      </c>
      <c r="H131" s="19">
        <f t="shared" si="7"/>
        <v>-64803.8</v>
      </c>
      <c r="K131" s="30">
        <f t="shared" si="12"/>
        <v>0</v>
      </c>
    </row>
    <row r="132" spans="3:11" ht="15.75" hidden="1" x14ac:dyDescent="0.3">
      <c r="C132" s="70" t="e" vm="551">
        <v>#VALUE!</v>
      </c>
      <c r="E132" t="str" cm="1">
        <f t="array" ref="E132">_FV(C132,"name")</f>
        <v>RETURNED CHEQUES CLEARING</v>
      </c>
      <c r="F132" s="19">
        <v>0</v>
      </c>
      <c r="G132" s="19">
        <v>0</v>
      </c>
      <c r="H132" s="19">
        <f t="shared" si="7"/>
        <v>0</v>
      </c>
      <c r="K132" s="30">
        <f t="shared" si="12"/>
        <v>0</v>
      </c>
    </row>
    <row r="133" spans="3:11" ht="15.75" hidden="1" x14ac:dyDescent="0.3">
      <c r="C133" s="70" t="e" vm="552">
        <v>#VALUE!</v>
      </c>
      <c r="E133" t="str" cm="1">
        <f t="array" ref="E133">_FV(C133,"name")</f>
        <v>MORTUARY CLAIMS  CLEARING</v>
      </c>
      <c r="F133" s="19">
        <v>0</v>
      </c>
      <c r="G133" s="19">
        <v>0</v>
      </c>
      <c r="H133" s="19">
        <f t="shared" si="7"/>
        <v>0</v>
      </c>
      <c r="K133" s="30">
        <f t="shared" si="12"/>
        <v>0</v>
      </c>
    </row>
    <row r="134" spans="3:11" ht="15.75" hidden="1" x14ac:dyDescent="0.3">
      <c r="C134" s="70" t="e" vm="553">
        <v>#VALUE!</v>
      </c>
      <c r="E134" t="str" cm="1">
        <f t="array" ref="E134">_FV(C134,"name")</f>
        <v>INSURANCE CLAIMS CLEARING</v>
      </c>
      <c r="F134" s="19">
        <v>0</v>
      </c>
      <c r="G134" s="19">
        <v>0</v>
      </c>
      <c r="H134" s="19">
        <f t="shared" si="7"/>
        <v>0</v>
      </c>
      <c r="K134" s="30">
        <f t="shared" si="12"/>
        <v>0</v>
      </c>
    </row>
    <row r="135" spans="3:11" ht="15.75" hidden="1" x14ac:dyDescent="0.3">
      <c r="C135" s="70" t="e" vm="554">
        <v>#VALUE!</v>
      </c>
      <c r="E135" t="str" cm="1">
        <f t="array" ref="E135">_FV(C135,"name")</f>
        <v>H.C.F.           CLEARING</v>
      </c>
      <c r="F135" s="19">
        <v>0</v>
      </c>
      <c r="G135" s="19">
        <v>0</v>
      </c>
      <c r="H135" s="19">
        <f t="shared" si="7"/>
        <v>0</v>
      </c>
      <c r="K135" s="30">
        <f t="shared" si="12"/>
        <v>0</v>
      </c>
    </row>
    <row r="136" spans="3:11" ht="15.75" hidden="1" x14ac:dyDescent="0.3">
      <c r="C136" s="70" t="e" vm="555">
        <v>#VALUE!</v>
      </c>
      <c r="E136" t="str" cm="1">
        <f t="array" ref="E136">_FV(C136,"name")</f>
        <v>SAVINGS   CLEARING</v>
      </c>
      <c r="F136" s="19">
        <v>0</v>
      </c>
      <c r="G136" s="19">
        <v>0</v>
      </c>
      <c r="H136" s="19">
        <f t="shared" si="7"/>
        <v>0</v>
      </c>
      <c r="K136" s="30">
        <f t="shared" si="12"/>
        <v>0</v>
      </c>
    </row>
    <row r="137" spans="3:11" ht="15.75" hidden="1" x14ac:dyDescent="0.3">
      <c r="C137" s="70" t="e" vm="556">
        <v>#VALUE!</v>
      </c>
      <c r="E137" t="str" cm="1">
        <f t="array" ref="E137">_FV(C137,"name")</f>
        <v>RENT PAYABLE    CLEARING</v>
      </c>
      <c r="F137" s="19">
        <v>0</v>
      </c>
      <c r="G137" s="19">
        <v>0</v>
      </c>
      <c r="H137" s="19">
        <f t="shared" si="7"/>
        <v>0</v>
      </c>
      <c r="K137" s="30">
        <f t="shared" si="12"/>
        <v>0</v>
      </c>
    </row>
    <row r="138" spans="3:11" ht="15.75" hidden="1" x14ac:dyDescent="0.3">
      <c r="C138" s="70" t="e" vm="557">
        <v>#VALUE!</v>
      </c>
      <c r="E138" t="str" cm="1">
        <f t="array" ref="E138">_FV(C138,"name")</f>
        <v>RATES   CLEARING</v>
      </c>
      <c r="F138" s="19">
        <v>0</v>
      </c>
      <c r="G138" s="19">
        <v>0</v>
      </c>
      <c r="H138" s="19">
        <f t="shared" si="7"/>
        <v>0</v>
      </c>
      <c r="K138" s="30">
        <f t="shared" si="12"/>
        <v>0</v>
      </c>
    </row>
    <row r="139" spans="3:11" ht="15.75" hidden="1" x14ac:dyDescent="0.3">
      <c r="C139" s="70" t="e" vm="558">
        <v>#VALUE!</v>
      </c>
      <c r="E139" t="str" cm="1">
        <f t="array" ref="E139">_FV(C139,"name")</f>
        <v>INSURANCE   CLEARING</v>
      </c>
      <c r="F139" s="19">
        <v>0</v>
      </c>
      <c r="G139" s="19">
        <v>0</v>
      </c>
      <c r="H139" s="19">
        <f t="shared" si="7"/>
        <v>0</v>
      </c>
      <c r="K139" s="30">
        <f t="shared" si="12"/>
        <v>0</v>
      </c>
    </row>
    <row r="140" spans="3:11" ht="15.75" hidden="1" x14ac:dyDescent="0.3">
      <c r="C140" s="70" t="e" vm="559">
        <v>#VALUE!</v>
      </c>
      <c r="E140" t="str" cm="1">
        <f t="array" ref="E140">_FV(C140,"name")</f>
        <v>SKY &amp; TVN CLEARING</v>
      </c>
      <c r="F140" s="19">
        <v>0</v>
      </c>
      <c r="G140" s="19">
        <v>0</v>
      </c>
      <c r="H140" s="19">
        <f t="shared" si="7"/>
        <v>0</v>
      </c>
      <c r="K140" s="30">
        <f t="shared" si="12"/>
        <v>0</v>
      </c>
    </row>
    <row r="141" spans="3:11" ht="15.75" hidden="1" x14ac:dyDescent="0.3">
      <c r="C141" s="70" t="e" vm="560">
        <v>#VALUE!</v>
      </c>
      <c r="E141" t="str" cm="1">
        <f t="array" ref="E141">_FV(C141,"name")</f>
        <v>BANK CHARGES - Balance Sheet</v>
      </c>
      <c r="F141" s="19">
        <v>0</v>
      </c>
      <c r="G141" s="19">
        <v>0</v>
      </c>
      <c r="H141" s="19">
        <f t="shared" si="7"/>
        <v>0</v>
      </c>
      <c r="K141" s="30">
        <f t="shared" si="12"/>
        <v>0</v>
      </c>
    </row>
    <row r="142" spans="3:11" ht="15.75" hidden="1" x14ac:dyDescent="0.3">
      <c r="C142" s="70" t="e" vm="561">
        <v>#VALUE!</v>
      </c>
      <c r="E142" t="str" cm="1">
        <f t="array" ref="E142">_FV(C142,"name")</f>
        <v>AFFILL FEES   CLEARING</v>
      </c>
      <c r="F142" s="19">
        <v>0</v>
      </c>
      <c r="G142" s="19">
        <v>0</v>
      </c>
      <c r="H142" s="19">
        <f t="shared" si="7"/>
        <v>0</v>
      </c>
      <c r="K142" s="30">
        <f t="shared" si="12"/>
        <v>0</v>
      </c>
    </row>
    <row r="143" spans="3:11" ht="15.75" hidden="1" x14ac:dyDescent="0.3">
      <c r="C143" s="70" t="e" vm="562">
        <v>#VALUE!</v>
      </c>
      <c r="E143" t="str" cm="1">
        <f t="array" ref="E143">_FV(C143,"name")</f>
        <v>AUDIT &amp; ACCT FEE CLEARING</v>
      </c>
      <c r="F143" s="19">
        <v>0</v>
      </c>
      <c r="G143" s="19">
        <v>0</v>
      </c>
      <c r="H143" s="19">
        <f t="shared" si="7"/>
        <v>0</v>
      </c>
      <c r="K143" s="30">
        <f t="shared" si="12"/>
        <v>0</v>
      </c>
    </row>
    <row r="144" spans="3:11" ht="15.75" x14ac:dyDescent="0.3">
      <c r="C144" s="70" t="e" vm="563">
        <v>#VALUE!</v>
      </c>
      <c r="E144" t="str" cm="1">
        <f t="array" ref="E144">_FV(C144,"name")</f>
        <v>LEGAL FEES CLEARING</v>
      </c>
      <c r="F144" s="19">
        <v>-0.92</v>
      </c>
      <c r="G144" s="19">
        <v>-0.92</v>
      </c>
      <c r="H144" s="19">
        <f t="shared" si="7"/>
        <v>0</v>
      </c>
      <c r="K144" s="30">
        <f t="shared" si="12"/>
        <v>-1.84</v>
      </c>
    </row>
    <row r="145" spans="3:11" ht="15.75" x14ac:dyDescent="0.3">
      <c r="C145" s="70" t="e" vm="566">
        <v>#VALUE!</v>
      </c>
      <c r="E145" t="str" cm="1">
        <f t="array" ref="E145">_FV(C145,"name")</f>
        <v>TAB Cash Clearing</v>
      </c>
      <c r="F145" s="19">
        <v>-301.2</v>
      </c>
      <c r="G145" s="19">
        <v>-1543.7</v>
      </c>
      <c r="H145" s="19">
        <f t="shared" si="7"/>
        <v>1242.5</v>
      </c>
      <c r="K145" s="30">
        <f t="shared" si="12"/>
        <v>-602.40000000000009</v>
      </c>
    </row>
    <row r="146" spans="3:11" ht="15.75" x14ac:dyDescent="0.3">
      <c r="C146" s="70" t="e" vm="565">
        <v>#VALUE!</v>
      </c>
      <c r="E146" t="str" cm="1">
        <f t="array" ref="E146">_FV(C146,"name")</f>
        <v>Cash Clearing</v>
      </c>
      <c r="F146" s="19">
        <v>-120.45</v>
      </c>
      <c r="G146" s="19">
        <v>-10664.13</v>
      </c>
      <c r="H146" s="19">
        <f t="shared" si="7"/>
        <v>10543.679999999998</v>
      </c>
      <c r="K146" s="30">
        <f t="shared" si="12"/>
        <v>-240.90000000000146</v>
      </c>
    </row>
    <row r="147" spans="3:11" ht="15.75" x14ac:dyDescent="0.3">
      <c r="C147" s="70" t="e" vm="567">
        <v>#VALUE!</v>
      </c>
      <c r="E147" t="str" cm="1">
        <f t="array" ref="E147">_FV(C147,"name")</f>
        <v>Keno Cash Clearing</v>
      </c>
      <c r="F147" s="19">
        <v>-765.03</v>
      </c>
      <c r="G147" s="19">
        <v>-3458.03</v>
      </c>
      <c r="H147" s="19">
        <f t="shared" si="7"/>
        <v>2693</v>
      </c>
      <c r="K147" s="30">
        <f t="shared" si="12"/>
        <v>-1530.0600000000004</v>
      </c>
    </row>
    <row r="148" spans="3:11" ht="15.75" x14ac:dyDescent="0.3">
      <c r="C148" s="70" t="e" vm="568">
        <v>#VALUE!</v>
      </c>
      <c r="E148" t="str" cm="1">
        <f t="array" ref="E148">_FV(C148,"name")</f>
        <v>EFTPOS Clearing</v>
      </c>
      <c r="F148" s="19">
        <v>-9455.48</v>
      </c>
      <c r="G148" s="19">
        <v>-15021.03</v>
      </c>
      <c r="H148" s="19">
        <f t="shared" ref="H148:H212" si="13">F148-G148</f>
        <v>5565.5500000000011</v>
      </c>
      <c r="K148" s="30">
        <f t="shared" si="12"/>
        <v>-18910.96</v>
      </c>
    </row>
    <row r="149" spans="3:11" ht="15.75" x14ac:dyDescent="0.3">
      <c r="C149" s="70" t="e" vm="569">
        <v>#VALUE!</v>
      </c>
      <c r="E149" t="str" cm="1">
        <f t="array" ref="E149">_FV(C149,"name")</f>
        <v>ATM   CLEARING</v>
      </c>
      <c r="F149" s="19">
        <v>-5750</v>
      </c>
      <c r="G149" s="19">
        <v>-46770</v>
      </c>
      <c r="H149" s="19">
        <f t="shared" si="13"/>
        <v>41020</v>
      </c>
      <c r="K149" s="30">
        <f t="shared" si="12"/>
        <v>-11500</v>
      </c>
    </row>
    <row r="150" spans="3:11" ht="15.75" x14ac:dyDescent="0.3">
      <c r="C150" s="69" t="e" vm="535">
        <v>#VALUE!</v>
      </c>
      <c r="E150" s="11" t="str" cm="1">
        <f t="array" ref="E150">_FV(C150,"name")</f>
        <v>CLEARING ACCOUNTS CURRENT</v>
      </c>
      <c r="F150" s="12">
        <v>-15352.2</v>
      </c>
      <c r="G150" s="12">
        <v>-10534.69</v>
      </c>
      <c r="H150" s="12">
        <f t="shared" si="13"/>
        <v>-4817.51</v>
      </c>
      <c r="K150">
        <v>1</v>
      </c>
    </row>
    <row r="151" spans="3:11" ht="15.75" x14ac:dyDescent="0.3">
      <c r="C151" s="69" t="e" vm="570">
        <v>#VALUE!</v>
      </c>
      <c r="E151" s="16" t="str" cm="1">
        <f t="array" ref="E151">_FV(C151,"name")</f>
        <v>PAYROLL CURRENT LIABILITIES</v>
      </c>
      <c r="F151" s="19"/>
      <c r="G151" s="19"/>
      <c r="H151" s="19"/>
      <c r="K151">
        <v>1</v>
      </c>
    </row>
    <row r="152" spans="3:11" ht="15.75" x14ac:dyDescent="0.3">
      <c r="C152" s="70" t="e" vm="571">
        <v>#VALUE!</v>
      </c>
      <c r="E152" t="str" cm="1">
        <f t="array" ref="E152">_FV(C152,"name")</f>
        <v>PROV.FOR LONG SERV. LEAVE</v>
      </c>
      <c r="F152" s="19">
        <v>160038.72</v>
      </c>
      <c r="G152" s="19">
        <v>160683.79</v>
      </c>
      <c r="H152" s="19">
        <f t="shared" si="13"/>
        <v>-645.07000000000698</v>
      </c>
      <c r="K152" s="30">
        <f t="shared" ref="K152:K160" si="14">SUM(F152:H152)</f>
        <v>320077.44</v>
      </c>
    </row>
    <row r="153" spans="3:11" ht="15.75" x14ac:dyDescent="0.3">
      <c r="C153" s="70" t="e" vm="572">
        <v>#VALUE!</v>
      </c>
      <c r="E153" t="str" cm="1">
        <f t="array" ref="E153">_FV(C153,"name")</f>
        <v>PROVISION FOR HOLIDAY PAY</v>
      </c>
      <c r="F153" s="19">
        <v>145520.46</v>
      </c>
      <c r="G153" s="19">
        <v>127282.55</v>
      </c>
      <c r="H153" s="19">
        <f t="shared" si="13"/>
        <v>18237.909999999989</v>
      </c>
      <c r="K153" s="30">
        <f t="shared" si="14"/>
        <v>291040.92</v>
      </c>
    </row>
    <row r="154" spans="3:11" ht="15.75" x14ac:dyDescent="0.3">
      <c r="C154" s="70" t="e" vm="573">
        <v>#VALUE!</v>
      </c>
      <c r="E154" t="str" cm="1">
        <f t="array" ref="E154">_FV(C154,"name")</f>
        <v>GROUP TAX &amp; PPS  CLEARING</v>
      </c>
      <c r="F154" s="19">
        <v>20172.580000000002</v>
      </c>
      <c r="G154" s="19">
        <v>20253.86</v>
      </c>
      <c r="H154" s="19">
        <f t="shared" si="13"/>
        <v>-81.279999999998836</v>
      </c>
      <c r="K154" s="30">
        <f t="shared" si="14"/>
        <v>40345.160000000003</v>
      </c>
    </row>
    <row r="155" spans="3:11" ht="15.75" x14ac:dyDescent="0.3">
      <c r="C155" s="70" t="e" vm="574">
        <v>#VALUE!</v>
      </c>
      <c r="E155" t="str" cm="1">
        <f t="array" ref="E155">_FV(C155,"name")</f>
        <v>SUPERANNUATION   CLEARING</v>
      </c>
      <c r="F155" s="19">
        <v>14.9</v>
      </c>
      <c r="G155" s="19">
        <v>-0.09</v>
      </c>
      <c r="H155" s="19">
        <f t="shared" si="13"/>
        <v>14.99</v>
      </c>
      <c r="K155" s="30">
        <f t="shared" si="14"/>
        <v>29.8</v>
      </c>
    </row>
    <row r="156" spans="3:11" ht="15.75" x14ac:dyDescent="0.3">
      <c r="C156" s="70" t="e" vm="575">
        <v>#VALUE!</v>
      </c>
      <c r="E156" t="str" cm="1">
        <f t="array" ref="E156">_FV(C156,"name")</f>
        <v>PROV.FOR PAYROLL&amp;EMPL TAX</v>
      </c>
      <c r="F156" s="19">
        <v>32459.99</v>
      </c>
      <c r="G156" s="19">
        <v>20399.599999999999</v>
      </c>
      <c r="H156" s="19">
        <f t="shared" si="13"/>
        <v>12060.390000000003</v>
      </c>
      <c r="K156" s="30">
        <f t="shared" si="14"/>
        <v>64919.979999999996</v>
      </c>
    </row>
    <row r="157" spans="3:11" ht="15.75" hidden="1" x14ac:dyDescent="0.3">
      <c r="C157" s="70" t="e" vm="576">
        <v>#VALUE!</v>
      </c>
      <c r="E157" t="str" cm="1">
        <f t="array" ref="E157">_FV(C157,"name")</f>
        <v>CLUB PLUS        CLEARING</v>
      </c>
      <c r="F157" s="19">
        <v>0</v>
      </c>
      <c r="G157" s="19">
        <v>0</v>
      </c>
      <c r="H157" s="19">
        <f t="shared" si="13"/>
        <v>0</v>
      </c>
      <c r="K157" s="30">
        <f t="shared" si="14"/>
        <v>0</v>
      </c>
    </row>
    <row r="158" spans="3:11" ht="15.75" hidden="1" x14ac:dyDescent="0.3">
      <c r="C158" s="70" t="e" vm="577">
        <v>#VALUE!</v>
      </c>
      <c r="E158" t="str" cm="1">
        <f t="array" ref="E158">_FV(C158,"name")</f>
        <v>Employee entitlements (wages, annual leave, etc)</v>
      </c>
      <c r="F158" s="19">
        <v>0</v>
      </c>
      <c r="G158" s="19">
        <v>0</v>
      </c>
      <c r="H158" s="19">
        <f t="shared" si="13"/>
        <v>0</v>
      </c>
      <c r="K158" s="30">
        <f t="shared" si="14"/>
        <v>0</v>
      </c>
    </row>
    <row r="159" spans="3:11" ht="15.75" hidden="1" x14ac:dyDescent="0.3">
      <c r="C159" s="70" t="e" vm="578">
        <v>#VALUE!</v>
      </c>
      <c r="E159" t="str" cm="1">
        <f t="array" ref="E159">_FV(C159,"name")</f>
        <v>PROVISION FOR SICK PAY</v>
      </c>
      <c r="F159" s="19">
        <v>0</v>
      </c>
      <c r="G159" s="19">
        <v>0</v>
      </c>
      <c r="H159" s="19">
        <f t="shared" si="13"/>
        <v>0</v>
      </c>
      <c r="K159" s="30">
        <f t="shared" si="14"/>
        <v>0</v>
      </c>
    </row>
    <row r="160" spans="3:11" ht="15.75" hidden="1" x14ac:dyDescent="0.3">
      <c r="C160" s="70" t="e" vm="579">
        <v>#VALUE!</v>
      </c>
      <c r="E160" t="str" cm="1">
        <f t="array" ref="E160">_FV(C160,"name")</f>
        <v>WAGES CLEARING A/C</v>
      </c>
      <c r="F160" s="19">
        <v>0.02</v>
      </c>
      <c r="G160" s="19">
        <v>0</v>
      </c>
      <c r="H160" s="19">
        <f t="shared" si="13"/>
        <v>0.02</v>
      </c>
      <c r="K160" s="30">
        <f t="shared" si="14"/>
        <v>0.04</v>
      </c>
    </row>
    <row r="161" spans="3:11" ht="15.75" x14ac:dyDescent="0.3">
      <c r="C161" s="69" t="e" vm="570">
        <v>#VALUE!</v>
      </c>
      <c r="E161" s="11" t="str" cm="1">
        <f t="array" ref="E161">_FV(C161,"name")</f>
        <v>PAYROLL CURRENT LIABILITIES</v>
      </c>
      <c r="F161" s="12">
        <v>358206.67</v>
      </c>
      <c r="G161" s="12">
        <v>328619.71000000002</v>
      </c>
      <c r="H161" s="12">
        <f t="shared" si="13"/>
        <v>29586.959999999963</v>
      </c>
      <c r="K161">
        <v>1</v>
      </c>
    </row>
    <row r="162" spans="3:11" ht="15.75" x14ac:dyDescent="0.3">
      <c r="C162" s="69" t="e" vm="580">
        <v>#VALUE!</v>
      </c>
      <c r="E162" s="16" t="str" cm="1">
        <f t="array" ref="E162">_FV(C162,"name")</f>
        <v>OTHER CURRENT LIABILITIES</v>
      </c>
      <c r="F162" s="19"/>
      <c r="G162" s="19"/>
      <c r="H162" s="19"/>
      <c r="K162">
        <v>1</v>
      </c>
    </row>
    <row r="163" spans="3:11" ht="15.75" x14ac:dyDescent="0.3">
      <c r="C163" s="70" t="e" vm="581">
        <v>#VALUE!</v>
      </c>
      <c r="E163" t="str" cm="1">
        <f t="array" ref="E163">_FV(C163,"name")</f>
        <v>MORT. INSURANCE   PROVISI</v>
      </c>
      <c r="F163" s="19">
        <v>168600</v>
      </c>
      <c r="G163" s="19">
        <v>168600</v>
      </c>
      <c r="H163" s="19">
        <f t="shared" si="13"/>
        <v>0</v>
      </c>
      <c r="K163" s="30">
        <f t="shared" ref="K163:K180" si="15">SUM(F163:H163)</f>
        <v>337200</v>
      </c>
    </row>
    <row r="164" spans="3:11" ht="15.75" x14ac:dyDescent="0.3">
      <c r="C164" s="70" t="e" vm="582">
        <v>#VALUE!</v>
      </c>
      <c r="E164" t="str" cm="1">
        <f t="array" ref="E164">_FV(C164,"name")</f>
        <v>PROV. POKER MACHINE TAX</v>
      </c>
      <c r="F164" s="19">
        <v>20234.86</v>
      </c>
      <c r="G164" s="19">
        <v>35725</v>
      </c>
      <c r="H164" s="19">
        <f t="shared" si="13"/>
        <v>-15490.14</v>
      </c>
      <c r="K164" s="30">
        <f t="shared" si="15"/>
        <v>40469.72</v>
      </c>
    </row>
    <row r="165" spans="3:11" ht="15.75" x14ac:dyDescent="0.3">
      <c r="C165" s="70" t="e" vm="583">
        <v>#VALUE!</v>
      </c>
      <c r="E165" t="str" cm="1">
        <f t="array" ref="E165">_FV(C165,"name")</f>
        <v>MEMBERSHIP IN ADVANCE</v>
      </c>
      <c r="F165" s="19">
        <v>127031.32</v>
      </c>
      <c r="G165" s="19">
        <v>121898.38</v>
      </c>
      <c r="H165" s="19">
        <f t="shared" si="13"/>
        <v>5132.9400000000023</v>
      </c>
      <c r="K165" s="30">
        <f t="shared" si="15"/>
        <v>254062.64</v>
      </c>
    </row>
    <row r="166" spans="3:11" ht="15.75" x14ac:dyDescent="0.3">
      <c r="C166" s="70" t="e" vm="584">
        <v>#VALUE!</v>
      </c>
      <c r="E166" t="str" cm="1">
        <f t="array" ref="E166">_FV(C166,"name")</f>
        <v>Progressive Meter liability</v>
      </c>
      <c r="F166" s="19">
        <v>72682.5</v>
      </c>
      <c r="G166" s="19">
        <v>0</v>
      </c>
      <c r="H166" s="19">
        <f t="shared" si="13"/>
        <v>72682.5</v>
      </c>
      <c r="K166" s="30">
        <f t="shared" si="15"/>
        <v>145365</v>
      </c>
    </row>
    <row r="167" spans="3:11" ht="15.75" x14ac:dyDescent="0.3">
      <c r="C167" s="70" t="e" vm="585">
        <v>#VALUE!</v>
      </c>
      <c r="E167" t="str" cm="1">
        <f t="array" ref="E167">_FV(C167,"name")</f>
        <v>BONUS POINTS LIABILITY</v>
      </c>
      <c r="F167" s="19">
        <v>62063.94</v>
      </c>
      <c r="G167" s="19">
        <v>45722.96</v>
      </c>
      <c r="H167" s="19">
        <f t="shared" si="13"/>
        <v>16340.980000000003</v>
      </c>
      <c r="K167" s="30">
        <f t="shared" si="15"/>
        <v>124127.88</v>
      </c>
    </row>
    <row r="168" spans="3:11" ht="15.75" x14ac:dyDescent="0.3">
      <c r="C168" s="70" t="e" vm="586">
        <v>#VALUE!</v>
      </c>
      <c r="E168" t="str" cm="1">
        <f t="array" ref="E168">_FV(C168,"name")</f>
        <v>CREDITOR ACCRUALS</v>
      </c>
      <c r="F168" s="19">
        <v>47270.68</v>
      </c>
      <c r="G168" s="19">
        <v>55841.99</v>
      </c>
      <c r="H168" s="19">
        <f t="shared" si="13"/>
        <v>-8571.3099999999977</v>
      </c>
      <c r="K168" s="30">
        <f t="shared" si="15"/>
        <v>94541.36</v>
      </c>
    </row>
    <row r="169" spans="3:11" ht="15.75" x14ac:dyDescent="0.3">
      <c r="C169" s="70" t="e" vm="587">
        <v>#VALUE!</v>
      </c>
      <c r="E169" t="str" cm="1">
        <f t="array" ref="E169">_FV(C169,"name")</f>
        <v>AUDIT FEE FINANCE</v>
      </c>
      <c r="F169" s="19">
        <v>2574.8200000000002</v>
      </c>
      <c r="G169" s="19">
        <v>2709.3</v>
      </c>
      <c r="H169" s="19">
        <f t="shared" si="13"/>
        <v>-134.48000000000002</v>
      </c>
      <c r="K169" s="30">
        <f t="shared" si="15"/>
        <v>5149.6400000000012</v>
      </c>
    </row>
    <row r="170" spans="3:11" ht="15.75" x14ac:dyDescent="0.3">
      <c r="C170" s="70" t="e" vm="588">
        <v>#VALUE!</v>
      </c>
      <c r="E170" t="str" cm="1">
        <f t="array" ref="E170">_FV(C170,"name")</f>
        <v>INSURANCE FUNDING</v>
      </c>
      <c r="F170" s="19">
        <v>-8414.61</v>
      </c>
      <c r="G170" s="19">
        <v>0</v>
      </c>
      <c r="H170" s="19">
        <f t="shared" si="13"/>
        <v>-8414.61</v>
      </c>
      <c r="K170" s="30">
        <f t="shared" si="15"/>
        <v>-16829.22</v>
      </c>
    </row>
    <row r="171" spans="3:11" ht="15.75" x14ac:dyDescent="0.3">
      <c r="C171" s="70" t="e" vm="589">
        <v>#VALUE!</v>
      </c>
      <c r="E171" t="str" cm="1">
        <f t="array" ref="E171">_FV(C171,"name")</f>
        <v>Rounding</v>
      </c>
      <c r="F171" s="19">
        <v>2.1800000000000002</v>
      </c>
      <c r="G171" s="19">
        <v>1.43</v>
      </c>
      <c r="H171" s="19">
        <f t="shared" si="13"/>
        <v>0.75000000000000022</v>
      </c>
      <c r="K171" s="30">
        <f t="shared" si="15"/>
        <v>4.3600000000000003</v>
      </c>
    </row>
    <row r="172" spans="3:11" ht="15.75" hidden="1" x14ac:dyDescent="0.3">
      <c r="C172" s="70" t="e" vm="590">
        <v>#VALUE!</v>
      </c>
      <c r="E172" t="str" cm="1">
        <f t="array" ref="E172">_FV(C172,"name")</f>
        <v>FUNCTION DEPOSITS</v>
      </c>
      <c r="F172" s="19">
        <v>0</v>
      </c>
      <c r="G172" s="19">
        <v>0</v>
      </c>
      <c r="H172" s="19">
        <f t="shared" si="13"/>
        <v>0</v>
      </c>
      <c r="K172" s="30">
        <f t="shared" si="15"/>
        <v>0</v>
      </c>
    </row>
    <row r="173" spans="3:11" ht="15.75" hidden="1" x14ac:dyDescent="0.3">
      <c r="C173" s="70" t="e" vm="591">
        <v>#VALUE!</v>
      </c>
      <c r="E173" t="str" cm="1">
        <f t="array" ref="E173">_FV(C173,"name")</f>
        <v>PROV. FOR DOUBTFUL DEBTS</v>
      </c>
      <c r="F173" s="19">
        <v>0</v>
      </c>
      <c r="G173" s="19">
        <v>0</v>
      </c>
      <c r="H173" s="19">
        <f t="shared" si="13"/>
        <v>0</v>
      </c>
      <c r="K173" s="30">
        <f t="shared" si="15"/>
        <v>0</v>
      </c>
    </row>
    <row r="174" spans="3:11" ht="15.75" hidden="1" x14ac:dyDescent="0.3">
      <c r="C174" s="70" t="e" vm="592">
        <v>#VALUE!</v>
      </c>
      <c r="E174" t="str" cm="1">
        <f t="array" ref="E174">_FV(C174,"name")</f>
        <v>SUNDRY CREDITORS</v>
      </c>
      <c r="F174" s="19">
        <v>0</v>
      </c>
      <c r="G174" s="19">
        <v>0</v>
      </c>
      <c r="H174" s="19">
        <f t="shared" si="13"/>
        <v>0</v>
      </c>
      <c r="K174" s="30">
        <f t="shared" si="15"/>
        <v>0</v>
      </c>
    </row>
    <row r="175" spans="3:11" ht="15.75" hidden="1" x14ac:dyDescent="0.3">
      <c r="C175" s="70" t="e" vm="593">
        <v>#VALUE!</v>
      </c>
      <c r="E175" t="str" cm="1">
        <f t="array" ref="E175">_FV(C175,"name")</f>
        <v>REBATE FOSTERS/COKE</v>
      </c>
      <c r="F175" s="19">
        <v>0</v>
      </c>
      <c r="G175" s="19">
        <v>0</v>
      </c>
      <c r="H175" s="19">
        <f t="shared" si="13"/>
        <v>0</v>
      </c>
      <c r="K175" s="30">
        <f t="shared" si="15"/>
        <v>0</v>
      </c>
    </row>
    <row r="176" spans="3:11" ht="15.75" hidden="1" x14ac:dyDescent="0.3">
      <c r="C176" s="70" t="e" vm="594">
        <v>#VALUE!</v>
      </c>
      <c r="E176" t="str" cm="1">
        <f t="array" ref="E176">_FV(C176,"name")</f>
        <v>COMP FEE MENS GOLF</v>
      </c>
      <c r="F176" s="19">
        <v>0</v>
      </c>
      <c r="G176" s="19">
        <v>0</v>
      </c>
      <c r="H176" s="19">
        <f t="shared" si="13"/>
        <v>0</v>
      </c>
      <c r="K176" s="30">
        <f t="shared" si="15"/>
        <v>0</v>
      </c>
    </row>
    <row r="177" spans="3:11" ht="15.75" hidden="1" x14ac:dyDescent="0.3">
      <c r="C177" s="70" t="e" vm="595">
        <v>#VALUE!</v>
      </c>
      <c r="E177" t="str" cm="1">
        <f t="array" ref="E177">_FV(C177,"name")</f>
        <v>SUSPENSE</v>
      </c>
      <c r="F177" s="19">
        <v>0</v>
      </c>
      <c r="G177" s="19">
        <v>4143</v>
      </c>
      <c r="H177" s="19">
        <f t="shared" si="13"/>
        <v>-4143</v>
      </c>
      <c r="K177" s="30">
        <f t="shared" si="15"/>
        <v>0</v>
      </c>
    </row>
    <row r="178" spans="3:11" ht="15.75" hidden="1" x14ac:dyDescent="0.3">
      <c r="C178" s="70" t="e" vm="596">
        <v>#VALUE!</v>
      </c>
      <c r="E178" t="str" cm="1">
        <f t="array" ref="E178">_FV(C178,"name")</f>
        <v>INS. CLEARING - Workers C</v>
      </c>
      <c r="F178" s="19">
        <v>0</v>
      </c>
      <c r="G178" s="19">
        <v>0</v>
      </c>
      <c r="H178" s="19">
        <f t="shared" si="13"/>
        <v>0</v>
      </c>
      <c r="K178" s="30">
        <f t="shared" si="15"/>
        <v>0</v>
      </c>
    </row>
    <row r="179" spans="3:11" ht="15.75" hidden="1" x14ac:dyDescent="0.3">
      <c r="C179" s="70" t="e" vm="597">
        <v>#VALUE!</v>
      </c>
      <c r="E179" t="str" cm="1">
        <f t="array" ref="E179">_FV(C179,"name")</f>
        <v>Tracking Transfers</v>
      </c>
      <c r="F179" s="19">
        <v>0</v>
      </c>
      <c r="G179" s="19">
        <v>0</v>
      </c>
      <c r="H179" s="19">
        <f t="shared" si="13"/>
        <v>0</v>
      </c>
      <c r="K179" s="30">
        <f t="shared" si="15"/>
        <v>0</v>
      </c>
    </row>
    <row r="180" spans="3:11" ht="15.75" hidden="1" x14ac:dyDescent="0.3">
      <c r="C180" s="70" t="e" vm="598">
        <v>#VALUE!</v>
      </c>
      <c r="E180" t="str" cm="1">
        <f t="array" ref="E180">_FV(C180,"name")</f>
        <v>Historical Adjustment</v>
      </c>
      <c r="F180" s="19">
        <v>0</v>
      </c>
      <c r="G180" s="19">
        <v>0</v>
      </c>
      <c r="H180" s="19">
        <f t="shared" si="13"/>
        <v>0</v>
      </c>
      <c r="K180" s="30">
        <f t="shared" si="15"/>
        <v>0</v>
      </c>
    </row>
    <row r="181" spans="3:11" ht="15.75" x14ac:dyDescent="0.3">
      <c r="C181" s="69" t="e" vm="580">
        <v>#VALUE!</v>
      </c>
      <c r="E181" s="11" t="str" cm="1">
        <f t="array" ref="E181">_FV(C181,"name")</f>
        <v>OTHER CURRENT LIABILITIES</v>
      </c>
      <c r="F181" s="12">
        <v>492045.69</v>
      </c>
      <c r="G181" s="12">
        <v>434642.06</v>
      </c>
      <c r="H181" s="12">
        <f t="shared" si="13"/>
        <v>57403.630000000005</v>
      </c>
      <c r="K181">
        <v>1</v>
      </c>
    </row>
    <row r="182" spans="3:11" ht="15.75" x14ac:dyDescent="0.3">
      <c r="C182" s="69" t="e" vm="599">
        <v>#VALUE!</v>
      </c>
      <c r="E182" s="16" t="str" cm="1">
        <f t="array" ref="E182">_FV(C182,"name")</f>
        <v>TRADE AND OTHER PAYABLES</v>
      </c>
      <c r="F182" s="19"/>
      <c r="G182" s="19"/>
      <c r="H182" s="19"/>
      <c r="K182">
        <v>1</v>
      </c>
    </row>
    <row r="183" spans="3:11" ht="15.75" x14ac:dyDescent="0.3">
      <c r="C183" s="70" t="e" vm="600">
        <v>#VALUE!</v>
      </c>
      <c r="E183" t="str" cm="1">
        <f t="array" ref="E183">_FV(C183,"name")</f>
        <v>Trade payables</v>
      </c>
      <c r="F183" s="19">
        <v>241878.42</v>
      </c>
      <c r="G183" s="19">
        <v>259600.41</v>
      </c>
      <c r="H183" s="19">
        <f t="shared" si="13"/>
        <v>-17721.989999999991</v>
      </c>
      <c r="K183" s="30">
        <f t="shared" ref="K183" si="16">SUM(F183:H183)</f>
        <v>483756.84</v>
      </c>
    </row>
    <row r="184" spans="3:11" ht="15.75" x14ac:dyDescent="0.3">
      <c r="C184" s="69" t="e" vm="599">
        <v>#VALUE!</v>
      </c>
      <c r="E184" s="11" t="str" cm="1">
        <f t="array" ref="E184">_FV(C184,"name")</f>
        <v>TRADE AND OTHER PAYABLES</v>
      </c>
      <c r="F184" s="12">
        <v>241878.42</v>
      </c>
      <c r="G184" s="12">
        <v>259600.41</v>
      </c>
      <c r="H184" s="12">
        <f t="shared" si="13"/>
        <v>-17721.989999999991</v>
      </c>
      <c r="K184">
        <v>1</v>
      </c>
    </row>
    <row r="185" spans="3:11" ht="15.75" x14ac:dyDescent="0.3">
      <c r="C185" s="69" t="e" vm="601">
        <v>#VALUE!</v>
      </c>
      <c r="E185" s="16" t="str" cm="1">
        <f t="array" ref="E185">_FV(C185,"name")</f>
        <v>TAX</v>
      </c>
      <c r="F185" s="19"/>
      <c r="G185" s="19"/>
      <c r="H185" s="19"/>
      <c r="K185">
        <v>1</v>
      </c>
    </row>
    <row r="186" spans="3:11" ht="15.75" x14ac:dyDescent="0.3">
      <c r="C186" s="70" t="e" vm="602">
        <v>#VALUE!</v>
      </c>
      <c r="E186" t="str" cm="1">
        <f t="array" ref="E186">_FV(C186,"name")</f>
        <v>Goods and services tax</v>
      </c>
      <c r="F186" s="19">
        <v>72996.92</v>
      </c>
      <c r="G186" s="19">
        <v>51388.160000000003</v>
      </c>
      <c r="H186" s="19">
        <f t="shared" si="13"/>
        <v>21608.759999999995</v>
      </c>
      <c r="K186" s="30">
        <f t="shared" ref="K186:K191" si="17">SUM(F186:H186)</f>
        <v>145993.84</v>
      </c>
    </row>
    <row r="187" spans="3:11" ht="15.75" x14ac:dyDescent="0.3">
      <c r="C187" s="70" t="e" vm="603">
        <v>#VALUE!</v>
      </c>
      <c r="E187" t="str" cm="1">
        <f t="array" ref="E187">_FV(C187,"name")</f>
        <v>PM TAX REFUND NOT ALLOC.</v>
      </c>
      <c r="F187" s="19">
        <v>-2867</v>
      </c>
      <c r="G187" s="19">
        <v>-2856</v>
      </c>
      <c r="H187" s="19">
        <f t="shared" si="13"/>
        <v>-11</v>
      </c>
      <c r="K187" s="30">
        <f t="shared" si="17"/>
        <v>-5734</v>
      </c>
    </row>
    <row r="188" spans="3:11" ht="15.75" hidden="1" x14ac:dyDescent="0.3">
      <c r="C188" s="70" t="e" vm="604">
        <v>#VALUE!</v>
      </c>
      <c r="E188" t="str" cm="1">
        <f t="array" ref="E188">_FV(C188,"name")</f>
        <v>ATO Payment Plan</v>
      </c>
      <c r="F188" s="19">
        <v>0</v>
      </c>
      <c r="G188" s="19">
        <v>0</v>
      </c>
      <c r="H188" s="19">
        <f t="shared" si="13"/>
        <v>0</v>
      </c>
      <c r="K188" s="30">
        <f t="shared" si="17"/>
        <v>0</v>
      </c>
    </row>
    <row r="189" spans="3:11" ht="15.75" hidden="1" x14ac:dyDescent="0.3">
      <c r="C189" s="70" t="e" vm="605">
        <v>#VALUE!</v>
      </c>
      <c r="E189" t="str" cm="1">
        <f t="array" ref="E189">_FV(C189,"name")</f>
        <v>FBT Clearing</v>
      </c>
      <c r="F189" s="19">
        <v>0</v>
      </c>
      <c r="G189" s="19">
        <v>0</v>
      </c>
      <c r="H189" s="19">
        <f t="shared" si="13"/>
        <v>0</v>
      </c>
      <c r="K189" s="30">
        <f t="shared" si="17"/>
        <v>0</v>
      </c>
    </row>
    <row r="190" spans="3:11" ht="15.75" hidden="1" x14ac:dyDescent="0.3">
      <c r="C190" s="70" t="e" vm="606">
        <v>#VALUE!</v>
      </c>
      <c r="E190" t="str" cm="1">
        <f t="array" ref="E190">_FV(C190,"name")</f>
        <v>GST Suspense</v>
      </c>
      <c r="F190" s="19">
        <v>0</v>
      </c>
      <c r="G190" s="19">
        <v>0</v>
      </c>
      <c r="H190" s="19">
        <f t="shared" si="13"/>
        <v>0</v>
      </c>
      <c r="K190" s="30">
        <f t="shared" si="17"/>
        <v>0</v>
      </c>
    </row>
    <row r="191" spans="3:11" ht="15.75" hidden="1" x14ac:dyDescent="0.3">
      <c r="C191" s="70" t="e" vm="607">
        <v>#VALUE!</v>
      </c>
      <c r="E191" t="str" cm="1">
        <f t="array" ref="E191">_FV(C191,"name")</f>
        <v>WITHOLDING TAX   CLEARING</v>
      </c>
      <c r="F191" s="19">
        <v>0</v>
      </c>
      <c r="G191" s="19">
        <v>0</v>
      </c>
      <c r="H191" s="19">
        <f t="shared" si="13"/>
        <v>0</v>
      </c>
      <c r="K191" s="30">
        <f t="shared" si="17"/>
        <v>0</v>
      </c>
    </row>
    <row r="192" spans="3:11" ht="15.75" x14ac:dyDescent="0.3">
      <c r="C192" s="69" t="e" vm="601">
        <v>#VALUE!</v>
      </c>
      <c r="E192" s="11" t="str" cm="1">
        <f t="array" ref="E192">_FV(C192,"name")</f>
        <v>TAX</v>
      </c>
      <c r="F192" s="12">
        <v>70129.919999999998</v>
      </c>
      <c r="G192" s="12">
        <v>48532.160000000003</v>
      </c>
      <c r="H192" s="12">
        <f t="shared" si="13"/>
        <v>21597.759999999995</v>
      </c>
      <c r="K192">
        <v>1</v>
      </c>
    </row>
    <row r="193" spans="3:11" ht="15.75" x14ac:dyDescent="0.3">
      <c r="C193" s="69" t="e" vm="46">
        <v>#VALUE!</v>
      </c>
      <c r="E193" s="11" t="s">
        <v>35</v>
      </c>
      <c r="F193" s="12">
        <v>1367237.49</v>
      </c>
      <c r="G193" s="12">
        <v>1256416.95</v>
      </c>
      <c r="H193" s="12">
        <f t="shared" ref="H193" si="18">F193-G193</f>
        <v>110820.54000000004</v>
      </c>
    </row>
    <row r="194" spans="3:11" ht="15.75" x14ac:dyDescent="0.3">
      <c r="C194" s="69"/>
      <c r="E194" s="71"/>
      <c r="F194" s="72"/>
      <c r="G194" s="72"/>
      <c r="H194" s="72"/>
      <c r="K194">
        <v>1</v>
      </c>
    </row>
    <row r="195" spans="3:11" ht="16.5" thickBot="1" x14ac:dyDescent="0.35">
      <c r="C195" s="68" t="e" vm="608">
        <v>#VALUE!</v>
      </c>
      <c r="E195" s="10" t="str" cm="1">
        <f t="array" ref="E195">_FV(C195,"name")</f>
        <v>NON CURRENT LIABILITIES</v>
      </c>
      <c r="F195" s="10"/>
      <c r="G195" s="10"/>
      <c r="H195" s="10"/>
      <c r="K195">
        <v>1</v>
      </c>
    </row>
    <row r="196" spans="3:11" ht="15.75" x14ac:dyDescent="0.3">
      <c r="C196" s="69" t="e" vm="609">
        <v>#VALUE!</v>
      </c>
      <c r="E196" t="str" cm="1">
        <f t="array" ref="E196">_FV(C196,"name")</f>
        <v>PAYROLL NON CURRENT LIABILITIES</v>
      </c>
      <c r="F196" s="19"/>
      <c r="G196" s="19"/>
      <c r="H196" s="19"/>
      <c r="K196">
        <v>1</v>
      </c>
    </row>
    <row r="197" spans="3:11" ht="15.75" x14ac:dyDescent="0.3">
      <c r="C197" s="70" t="e" vm="610">
        <v>#VALUE!</v>
      </c>
      <c r="E197" t="str" cm="1">
        <f t="array" ref="E197">_FV(C197,"name")</f>
        <v>PROV.FOR LSL (NON-CURR.)</v>
      </c>
      <c r="F197" s="19">
        <v>6665.33</v>
      </c>
      <c r="G197" s="19">
        <v>6665.33</v>
      </c>
      <c r="H197" s="19">
        <f t="shared" si="13"/>
        <v>0</v>
      </c>
      <c r="K197" s="30">
        <f t="shared" ref="K197:K198" si="19">SUM(F197:H197)</f>
        <v>13330.66</v>
      </c>
    </row>
    <row r="198" spans="3:11" ht="15.75" hidden="1" x14ac:dyDescent="0.3">
      <c r="C198" s="70" t="e" vm="611">
        <v>#VALUE!</v>
      </c>
      <c r="E198" t="str" cm="1">
        <f t="array" ref="E198">_FV(C198,"name")</f>
        <v>LSL NON-CURRENT     ADMIN</v>
      </c>
      <c r="F198" s="19">
        <v>0</v>
      </c>
      <c r="G198" s="19">
        <v>0</v>
      </c>
      <c r="H198" s="19">
        <f t="shared" si="13"/>
        <v>0</v>
      </c>
      <c r="K198" s="30">
        <f t="shared" si="19"/>
        <v>0</v>
      </c>
    </row>
    <row r="199" spans="3:11" ht="15.75" x14ac:dyDescent="0.3">
      <c r="C199" s="69" t="e" vm="609">
        <v>#VALUE!</v>
      </c>
      <c r="E199" s="11" t="str" cm="1">
        <f t="array" ref="E199">_FV(C199,"name")</f>
        <v>PAYROLL NON CURRENT LIABILITIES</v>
      </c>
      <c r="F199" s="12">
        <v>6665.33</v>
      </c>
      <c r="G199" s="12">
        <v>6665.33</v>
      </c>
      <c r="H199" s="12">
        <f t="shared" si="13"/>
        <v>0</v>
      </c>
      <c r="K199">
        <v>1</v>
      </c>
    </row>
    <row r="200" spans="3:11" ht="15.75" x14ac:dyDescent="0.3">
      <c r="C200" s="69" t="e" vm="44">
        <v>#VALUE!</v>
      </c>
      <c r="E200" t="str" cm="1">
        <f t="array" ref="E200">_FV(C200,"name")</f>
        <v>LOANS AND LEASES NON CURRENT</v>
      </c>
      <c r="F200" s="19"/>
      <c r="G200" s="19"/>
      <c r="H200" s="19"/>
      <c r="K200">
        <v>1</v>
      </c>
    </row>
    <row r="201" spans="3:11" ht="15.75" x14ac:dyDescent="0.3">
      <c r="C201" s="70" t="e" vm="616">
        <v>#VALUE!</v>
      </c>
      <c r="E201" t="str" cm="1">
        <f t="array" ref="E201">_FV(C201,"name")</f>
        <v>FORKLIFT FINANCE NON CURR</v>
      </c>
      <c r="F201" s="19">
        <v>3448.34</v>
      </c>
      <c r="G201" s="19">
        <v>9563.86</v>
      </c>
      <c r="H201" s="19">
        <f t="shared" si="13"/>
        <v>-6115.52</v>
      </c>
      <c r="K201" s="30">
        <f t="shared" ref="K201:K210" si="20">SUM(F201:H201)</f>
        <v>6896.68</v>
      </c>
    </row>
    <row r="202" spans="3:11" ht="15.75" hidden="1" x14ac:dyDescent="0.3">
      <c r="C202" s="70" t="e" vm="617">
        <v>#VALUE!</v>
      </c>
      <c r="E202" t="str" cm="1">
        <f t="array" ref="E202">_FV(C202,"name")</f>
        <v>Bunker Rake Non Current</v>
      </c>
      <c r="F202" s="19">
        <v>0</v>
      </c>
      <c r="G202" s="19">
        <v>0</v>
      </c>
      <c r="H202" s="19">
        <f t="shared" si="13"/>
        <v>0</v>
      </c>
      <c r="K202" s="30">
        <f t="shared" si="20"/>
        <v>0</v>
      </c>
    </row>
    <row r="203" spans="3:11" ht="15.75" x14ac:dyDescent="0.3">
      <c r="C203" s="70" t="e" vm="612">
        <v>#VALUE!</v>
      </c>
      <c r="E203" t="str" cm="1">
        <f t="array" ref="E203">_FV(C203,"name")</f>
        <v>CART LOAN NON CURRENT</v>
      </c>
      <c r="F203" s="19">
        <v>199787.87</v>
      </c>
      <c r="G203" s="19">
        <v>304710.77</v>
      </c>
      <c r="H203" s="19">
        <f t="shared" si="13"/>
        <v>-104922.90000000002</v>
      </c>
      <c r="K203" s="30">
        <f t="shared" si="20"/>
        <v>399575.74</v>
      </c>
    </row>
    <row r="204" spans="3:11" ht="15.75" hidden="1" x14ac:dyDescent="0.3">
      <c r="C204" s="70" t="e" vm="618">
        <v>#VALUE!</v>
      </c>
      <c r="E204" t="str" cm="1">
        <f t="array" ref="E204">_FV(C204,"name")</f>
        <v>CONCERTO NON CURRENT</v>
      </c>
      <c r="F204" s="19">
        <v>0</v>
      </c>
      <c r="G204" s="19">
        <v>0</v>
      </c>
      <c r="H204" s="19">
        <f t="shared" si="13"/>
        <v>0</v>
      </c>
      <c r="K204" s="30">
        <f t="shared" si="20"/>
        <v>0</v>
      </c>
    </row>
    <row r="205" spans="3:11" ht="15.75" hidden="1" x14ac:dyDescent="0.3">
      <c r="C205" s="70" t="e" vm="619">
        <v>#VALUE!</v>
      </c>
      <c r="E205" t="str" cm="1">
        <f t="array" ref="E205">_FV(C205,"name")</f>
        <v>L/T Aristocrat PM $803/ K</v>
      </c>
      <c r="F205" s="19">
        <v>0</v>
      </c>
      <c r="G205" s="19">
        <v>0</v>
      </c>
      <c r="H205" s="19">
        <f t="shared" si="13"/>
        <v>0</v>
      </c>
      <c r="K205" s="30">
        <f t="shared" si="20"/>
        <v>0</v>
      </c>
    </row>
    <row r="206" spans="3:11" ht="15.75" x14ac:dyDescent="0.3">
      <c r="C206" s="70" t="e" vm="613">
        <v>#VALUE!</v>
      </c>
      <c r="E206" t="str" cm="1">
        <f t="array" ref="E206">_FV(C206,"name")</f>
        <v>L/T NAB</v>
      </c>
      <c r="F206" s="19">
        <v>125359.92</v>
      </c>
      <c r="G206" s="19">
        <v>147555.94</v>
      </c>
      <c r="H206" s="19">
        <f t="shared" si="13"/>
        <v>-22196.020000000004</v>
      </c>
      <c r="K206" s="30">
        <f t="shared" si="20"/>
        <v>250719.83999999997</v>
      </c>
    </row>
    <row r="207" spans="3:11" ht="15.75" hidden="1" x14ac:dyDescent="0.3">
      <c r="C207" s="70" t="e" vm="620">
        <v>#VALUE!</v>
      </c>
      <c r="E207" t="str" cm="1">
        <f t="array" ref="E207">_FV(C207,"name")</f>
        <v>TOYOTA LOAN NON CURRENT</v>
      </c>
      <c r="F207" s="19">
        <v>0</v>
      </c>
      <c r="G207" s="19">
        <v>0</v>
      </c>
      <c r="H207" s="19">
        <f t="shared" si="13"/>
        <v>0</v>
      </c>
      <c r="K207" s="30">
        <f t="shared" si="20"/>
        <v>0</v>
      </c>
    </row>
    <row r="208" spans="3:11" ht="15.75" hidden="1" x14ac:dyDescent="0.3">
      <c r="C208" s="70" t="e" vm="621">
        <v>#VALUE!</v>
      </c>
      <c r="E208" t="str" cm="1">
        <f t="array" ref="E208">_FV(C208,"name")</f>
        <v>FURNITURE LOAN L/T</v>
      </c>
      <c r="F208" s="19">
        <v>0</v>
      </c>
      <c r="G208" s="19">
        <v>0</v>
      </c>
      <c r="H208" s="19">
        <f t="shared" si="13"/>
        <v>0</v>
      </c>
      <c r="K208" s="30">
        <f t="shared" si="20"/>
        <v>0</v>
      </c>
    </row>
    <row r="209" spans="3:11" ht="15.75" x14ac:dyDescent="0.3">
      <c r="C209" s="70" t="e" vm="615">
        <v>#VALUE!</v>
      </c>
      <c r="E209" t="str" cm="1">
        <f t="array" ref="E209">_FV(C209,"name")</f>
        <v>LONG TERM HP       LIAB.</v>
      </c>
      <c r="F209" s="19">
        <v>8748.7999999999993</v>
      </c>
      <c r="G209" s="19">
        <v>19247.36</v>
      </c>
      <c r="H209" s="19">
        <f t="shared" si="13"/>
        <v>-10498.560000000001</v>
      </c>
      <c r="K209" s="30">
        <f t="shared" si="20"/>
        <v>17497.599999999999</v>
      </c>
    </row>
    <row r="210" spans="3:11" ht="15.75" x14ac:dyDescent="0.3">
      <c r="C210" s="70" t="e" vm="614">
        <v>#VALUE!</v>
      </c>
      <c r="E210" t="str" cm="1">
        <f t="array" ref="E210">_FV(C210,"name")</f>
        <v>TOYOTA LEASE FINANCE NON</v>
      </c>
      <c r="F210" s="19">
        <v>25713.7</v>
      </c>
      <c r="G210" s="19">
        <v>37629.06</v>
      </c>
      <c r="H210" s="19">
        <f t="shared" si="13"/>
        <v>-11915.359999999997</v>
      </c>
      <c r="K210" s="30">
        <f t="shared" si="20"/>
        <v>51427.399999999994</v>
      </c>
    </row>
    <row r="211" spans="3:11" ht="15.75" x14ac:dyDescent="0.3">
      <c r="C211" s="69" t="e" vm="44">
        <v>#VALUE!</v>
      </c>
      <c r="E211" s="11" t="str" cm="1">
        <f t="array" ref="E211">_FV(C211,"name")</f>
        <v>LOANS AND LEASES NON CURRENT</v>
      </c>
      <c r="F211" s="12">
        <v>363058.63</v>
      </c>
      <c r="G211" s="12">
        <v>518706.99</v>
      </c>
      <c r="H211" s="12">
        <f t="shared" si="13"/>
        <v>-155648.35999999999</v>
      </c>
      <c r="K211">
        <v>1</v>
      </c>
    </row>
    <row r="212" spans="3:11" ht="15.75" x14ac:dyDescent="0.3">
      <c r="C212" s="68" t="e" vm="608">
        <v>#VALUE!</v>
      </c>
      <c r="E212" s="11" t="str" cm="1">
        <f t="array" ref="E212">_FV(C212,"name")</f>
        <v>NON CURRENT LIABILITIES</v>
      </c>
      <c r="F212" s="12">
        <v>369723.96</v>
      </c>
      <c r="G212" s="12">
        <v>525372.31999999995</v>
      </c>
      <c r="H212" s="12">
        <f t="shared" si="13"/>
        <v>-155648.35999999993</v>
      </c>
      <c r="K212">
        <v>1</v>
      </c>
    </row>
    <row r="213" spans="3:11" ht="15.75" x14ac:dyDescent="0.3">
      <c r="C213" s="68" t="e" vm="520">
        <v>#VALUE!</v>
      </c>
      <c r="E213" s="11" t="s">
        <v>64</v>
      </c>
      <c r="F213" s="12">
        <v>1736961.45</v>
      </c>
      <c r="G213" s="12">
        <v>1781789.27</v>
      </c>
      <c r="H213" s="12">
        <f t="shared" ref="H213" si="21">F213-G213</f>
        <v>-44827.820000000065</v>
      </c>
      <c r="K213">
        <v>1</v>
      </c>
    </row>
    <row r="214" spans="3:11" ht="15.75" x14ac:dyDescent="0.3">
      <c r="C214" s="68"/>
      <c r="E214" s="71"/>
      <c r="F214" s="72"/>
      <c r="G214" s="72"/>
      <c r="H214" s="72"/>
      <c r="K214">
        <v>1</v>
      </c>
    </row>
    <row r="215" spans="3:11" ht="15.75" x14ac:dyDescent="0.3">
      <c r="C215" s="68" t="e" vm="622">
        <v>#VALUE!</v>
      </c>
      <c r="E215" s="11" t="str" cm="1">
        <f t="array" ref="E215">_FV(C215,"name")</f>
        <v>NET ASSETS</v>
      </c>
      <c r="F215" s="12">
        <v>8547397.8300000001</v>
      </c>
      <c r="G215" s="12">
        <v>8468443.5</v>
      </c>
      <c r="H215" s="12">
        <f t="shared" ref="H215:H223" si="22">F215-G215</f>
        <v>78954.330000000075</v>
      </c>
      <c r="K215">
        <v>1</v>
      </c>
    </row>
    <row r="216" spans="3:11" x14ac:dyDescent="0.25">
      <c r="C216" s="69"/>
      <c r="K216">
        <v>1</v>
      </c>
    </row>
    <row r="217" spans="3:11" ht="16.5" thickBot="1" x14ac:dyDescent="0.35">
      <c r="C217" s="66" t="e" vm="623">
        <v>#VALUE!</v>
      </c>
      <c r="E217" s="10" t="str" cm="1">
        <f t="array" ref="E217">_FV(C217,"name")</f>
        <v>EQUITY/MEMBERS FUNDS</v>
      </c>
      <c r="F217" s="15"/>
      <c r="G217" s="10"/>
      <c r="H217" s="10"/>
      <c r="K217">
        <v>1</v>
      </c>
    </row>
    <row r="218" spans="3:11" ht="15.75" hidden="1" x14ac:dyDescent="0.3">
      <c r="C218" s="67" t="e" vm="624">
        <v>#VALUE!</v>
      </c>
      <c r="E218" t="str" cm="1">
        <f t="array" ref="E218">_FV(C218,"name")</f>
        <v>CAPITAL RESERVE</v>
      </c>
      <c r="F218" s="19">
        <v>0</v>
      </c>
      <c r="G218" s="19">
        <v>0</v>
      </c>
      <c r="H218" s="19">
        <f t="shared" si="22"/>
        <v>0</v>
      </c>
      <c r="K218" s="30">
        <f t="shared" ref="K218:K222" si="23">SUM(F218:H218)</f>
        <v>0</v>
      </c>
    </row>
    <row r="219" spans="3:11" ht="15.75" x14ac:dyDescent="0.3">
      <c r="C219" s="67" t="e" vm="625">
        <v>#VALUE!</v>
      </c>
      <c r="E219" t="str" cm="1">
        <f t="array" ref="E219">_FV(C219,"name")</f>
        <v>ACCUMULATED FUNDS</v>
      </c>
      <c r="F219" s="19">
        <v>3952354.13</v>
      </c>
      <c r="G219" s="19">
        <v>3952354.13</v>
      </c>
      <c r="H219" s="19">
        <f t="shared" si="22"/>
        <v>0</v>
      </c>
      <c r="K219" s="30">
        <f t="shared" si="23"/>
        <v>7904708.2599999998</v>
      </c>
    </row>
    <row r="220" spans="3:11" ht="15.75" x14ac:dyDescent="0.3">
      <c r="C220" s="67" t="e" vm="626">
        <v>#VALUE!</v>
      </c>
      <c r="E220" t="str" cm="1">
        <f t="array" ref="E220">_FV(C220,"name")</f>
        <v>ASSET REVALUE RESERVE</v>
      </c>
      <c r="F220" s="19">
        <v>3932850.54</v>
      </c>
      <c r="G220" s="19">
        <v>3932850.54</v>
      </c>
      <c r="H220" s="19">
        <f t="shared" si="22"/>
        <v>0</v>
      </c>
      <c r="K220" s="30">
        <f t="shared" si="23"/>
        <v>7865701.0800000001</v>
      </c>
    </row>
    <row r="221" spans="3:11" ht="15.75" hidden="1" x14ac:dyDescent="0.3">
      <c r="C221" s="67" t="e" vm="627">
        <v>#VALUE!</v>
      </c>
      <c r="E221" t="str" cm="1">
        <f t="array" ref="E221">_FV(C221,"name")</f>
        <v>Foreign Currency Translation Reserve</v>
      </c>
      <c r="F221" s="19">
        <v>0</v>
      </c>
      <c r="G221" s="19">
        <v>0</v>
      </c>
      <c r="H221" s="19">
        <f t="shared" si="22"/>
        <v>0</v>
      </c>
      <c r="K221" s="30">
        <f t="shared" si="23"/>
        <v>0</v>
      </c>
    </row>
    <row r="222" spans="3:11" ht="15.75" x14ac:dyDescent="0.3">
      <c r="C222" s="67" t="e" vm="628">
        <v>#VALUE!</v>
      </c>
      <c r="E222" t="str" cm="1">
        <f t="array" ref="E222">_FV(C222,"name")</f>
        <v>Retained earnings/Accumulated funds</v>
      </c>
      <c r="F222" s="19">
        <v>662193.16</v>
      </c>
      <c r="G222" s="19">
        <v>583238.82999999996</v>
      </c>
      <c r="H222" s="19">
        <f t="shared" si="22"/>
        <v>78954.330000000075</v>
      </c>
      <c r="K222" s="30">
        <f t="shared" si="23"/>
        <v>1324386.32</v>
      </c>
    </row>
    <row r="223" spans="3:11" ht="15.75" x14ac:dyDescent="0.3">
      <c r="C223" s="66" t="e" vm="623">
        <v>#VALUE!</v>
      </c>
      <c r="E223" s="11" t="str" cm="1">
        <f t="array" ref="E223">_FV(C223,"name")</f>
        <v>EQUITY/MEMBERS FUNDS</v>
      </c>
      <c r="F223" s="12">
        <v>8547397.8300000001</v>
      </c>
      <c r="G223" s="12">
        <v>8468443.5</v>
      </c>
      <c r="H223" s="12">
        <f t="shared" si="22"/>
        <v>78954.330000000075</v>
      </c>
      <c r="K223">
        <v>1</v>
      </c>
    </row>
  </sheetData>
  <autoFilter ref="K1:K223" xr:uid="{3E2BA90D-07F3-43C5-8BBE-3AC1AE02591E}">
    <filterColumn colId="0">
      <filters blank="1">
        <filter val="(1,530)"/>
        <filter val="(11,500)"/>
        <filter val="(16,829)"/>
        <filter val="(18)"/>
        <filter val="(18,911)"/>
        <filter val="(2)"/>
        <filter val="(2,044,618)"/>
        <filter val="(241)"/>
        <filter val="(294,585)"/>
        <filter val="(5,734)"/>
        <filter val="(602)"/>
        <filter val="(7,550,536)"/>
        <filter val="(73,529)"/>
        <filter val="1"/>
        <filter val="1,073,466"/>
        <filter val="1,159"/>
        <filter val="1,324,386"/>
        <filter val="1,479"/>
        <filter val="10,000"/>
        <filter val="100,487"/>
        <filter val="11,436"/>
        <filter val="124,128"/>
        <filter val="13,331"/>
        <filter val="130,753"/>
        <filter val="145,365"/>
        <filter val="145,994"/>
        <filter val="167,912"/>
        <filter val="17,498"/>
        <filter val="172,423"/>
        <filter val="189,291"/>
        <filter val="2,000"/>
        <filter val="2,137"/>
        <filter val="20,997"/>
        <filter val="221,200"/>
        <filter val="250,720"/>
        <filter val="254,063"/>
        <filter val="291,041"/>
        <filter val="30"/>
        <filter val="318,806"/>
        <filter val="320,077"/>
        <filter val="337,200"/>
        <filter val="339,834"/>
        <filter val="399,576"/>
        <filter val="4"/>
        <filter val="40,345"/>
        <filter val="40,470"/>
        <filter val="483,757"/>
        <filter val="5,150"/>
        <filter val="51,427"/>
        <filter val="57,031"/>
        <filter val="6,897"/>
        <filter val="602"/>
        <filter val="64,920"/>
        <filter val="668,768"/>
        <filter val="7,865,701"/>
        <filter val="7,881,674"/>
        <filter val="7,904,708"/>
        <filter val="89,418"/>
        <filter val="9,540"/>
        <filter val="9,749,051"/>
        <filter val="9,755,279"/>
        <filter val="94,541"/>
      </filters>
    </filterColumn>
  </autoFilter>
  <dataValidations count="1">
    <dataValidation allowBlank="1" showErrorMessage="1" promptTitle="XPNA Drill down" prompt="Set by XPNA" sqref="C14:C223" xr:uid="{A7601B11-38FB-4D8E-AC4C-2C77E47C8C88}"/>
  </dataValidations>
  <pageMargins left="0.70866141732283472" right="0.70866141732283472" top="0.47" bottom="0.48" header="0.31496062992125984" footer="0.31496062992125984"/>
  <pageSetup paperSize="9"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336416D1C9B429510C465989CE6B1" ma:contentTypeVersion="10" ma:contentTypeDescription="Create a new document." ma:contentTypeScope="" ma:versionID="17d5f5ee16fd3c93c36dc2f85ba9edd0">
  <xsd:schema xmlns:xsd="http://www.w3.org/2001/XMLSchema" xmlns:xs="http://www.w3.org/2001/XMLSchema" xmlns:p="http://schemas.microsoft.com/office/2006/metadata/properties" xmlns:ns2="54bdcff6-3048-4e9a-8aae-3b13cb5e310e" xmlns:ns3="53af1b03-7d82-4371-8d59-903d72a890de" targetNamespace="http://schemas.microsoft.com/office/2006/metadata/properties" ma:root="true" ma:fieldsID="2a6083e938f86cd7d4b436874ec206f8" ns2:_="" ns3:_="">
    <xsd:import namespace="54bdcff6-3048-4e9a-8aae-3b13cb5e310e"/>
    <xsd:import namespace="53af1b03-7d82-4371-8d59-903d72a890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dcff6-3048-4e9a-8aae-3b13cb5e31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1bfa3a6-4789-4a0d-b34f-3282ec57fe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f1b03-7d82-4371-8d59-903d72a890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f5cbcd8-2ff5-4fcb-8d15-ee092173e247}" ma:internalName="TaxCatchAll" ma:showField="CatchAllData" ma:web="53af1b03-7d82-4371-8d59-903d72a890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af1b03-7d82-4371-8d59-903d72a890de" xsi:nil="true"/>
    <lcf76f155ced4ddcb4097134ff3c332f xmlns="54bdcff6-3048-4e9a-8aae-3b13cb5e310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697152-13E8-46C6-9A68-B7627AC73F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6B2F6B-5A39-4E11-8CEA-C3288EEAFF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bdcff6-3048-4e9a-8aae-3b13cb5e310e"/>
    <ds:schemaRef ds:uri="53af1b03-7d82-4371-8d59-903d72a89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2CD7C-F1F6-420F-8894-C629498E78B4}">
  <ds:schemaRefs>
    <ds:schemaRef ds:uri="http://schemas.microsoft.com/office/2006/metadata/properties"/>
    <ds:schemaRef ds:uri="http://schemas.microsoft.com/office/infopath/2007/PartnerControls"/>
    <ds:schemaRef ds:uri="53af1b03-7d82-4371-8d59-903d72a890de"/>
    <ds:schemaRef ds:uri="54bdcff6-3048-4e9a-8aae-3b13cb5e31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Control</vt:lpstr>
      <vt:lpstr>Dashboard</vt:lpstr>
      <vt:lpstr>KPI</vt:lpstr>
      <vt:lpstr>P&amp;L v PY QTR</vt:lpstr>
      <vt:lpstr>P&amp;L QTRLY</vt:lpstr>
      <vt:lpstr>BS QTR</vt:lpstr>
      <vt:lpstr>Balance Sheet v PY</vt:lpstr>
      <vt:lpstr>'Balance Sheet v PY'!Print_Area</vt:lpstr>
      <vt:lpstr>'BS QTR'!Print_Area</vt:lpstr>
      <vt:lpstr>Dashboard!Print_Area</vt:lpstr>
      <vt:lpstr>KPI!Print_Area</vt:lpstr>
      <vt:lpstr>'P&amp;L QTRLY'!Print_Area</vt:lpstr>
      <vt:lpstr>'P&amp;L v PY QTR'!Print_Area</vt:lpstr>
      <vt:lpstr>'P&amp;L QTRLY'!Print_Titles</vt:lpstr>
      <vt:lpstr>'P&amp;L v PY QTR'!Print_Titles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Peter</dc:creator>
  <cp:lastModifiedBy>Julie Young</cp:lastModifiedBy>
  <cp:lastPrinted>2025-09-09T04:50:40Z</cp:lastPrinted>
  <dcterms:created xsi:type="dcterms:W3CDTF">2023-05-20T08:00:23Z</dcterms:created>
  <dcterms:modified xsi:type="dcterms:W3CDTF">2025-09-09T05:20:11Z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0x010100E87336416D1C9B429510C465989CE6B1</vt:lpwstr>
  </property>
  <property fmtid="{D5CDD505-2E9C-101B-9397-08002B2CF9AE}" pid="3" name="Order">
    <vt:r8>14819500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